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2" windowHeight="9300"/>
  </bookViews>
  <sheets>
    <sheet name="Ch 6, ex 2" sheetId="2" r:id="rId1"/>
    <sheet name="Ch 6, ex 3" sheetId="3" r:id="rId2"/>
    <sheet name="Ch 6, ex 2 (chg fee)" sheetId="4" r:id="rId3"/>
    <sheet name="Ch 6, ex 3 (chg MC)" sheetId="5" r:id="rId4"/>
  </sheets>
  <calcPr calcId="145621"/>
</workbook>
</file>

<file path=xl/calcChain.xml><?xml version="1.0" encoding="utf-8"?>
<calcChain xmlns="http://schemas.openxmlformats.org/spreadsheetml/2006/main">
  <c r="C18" i="5" l="1"/>
  <c r="C20" i="5" s="1"/>
  <c r="C17" i="5"/>
  <c r="C19" i="5" s="1"/>
  <c r="D7" i="5"/>
  <c r="D13" i="5" s="1"/>
  <c r="C18" i="4"/>
  <c r="C20" i="4" s="1"/>
  <c r="C17" i="4"/>
  <c r="C19" i="4" s="1"/>
  <c r="D7" i="4"/>
  <c r="D13" i="4" s="1"/>
  <c r="C18" i="3"/>
  <c r="C17" i="3"/>
  <c r="C19" i="3"/>
  <c r="C18" i="2"/>
  <c r="C20" i="2"/>
  <c r="C17" i="2"/>
  <c r="C20" i="3"/>
  <c r="D7" i="3"/>
  <c r="D13" i="3"/>
  <c r="D18" i="3" s="1"/>
  <c r="D20" i="3" s="1"/>
  <c r="E7" i="3"/>
  <c r="F7" i="3"/>
  <c r="G7" i="3"/>
  <c r="H7" i="3"/>
  <c r="I7" i="3"/>
  <c r="J7" i="3"/>
  <c r="K7" i="3"/>
  <c r="L7" i="3"/>
  <c r="D7" i="2"/>
  <c r="D13" i="2"/>
  <c r="E7" i="2"/>
  <c r="F7" i="2"/>
  <c r="G7" i="2"/>
  <c r="H7" i="2"/>
  <c r="I7" i="2"/>
  <c r="J7" i="2"/>
  <c r="K7" i="2"/>
  <c r="L7" i="2"/>
  <c r="C19" i="2"/>
  <c r="D17" i="2"/>
  <c r="D19" i="2"/>
  <c r="E13" i="2"/>
  <c r="D18" i="2"/>
  <c r="D20" i="2"/>
  <c r="E17" i="2"/>
  <c r="E19" i="2"/>
  <c r="E18" i="2"/>
  <c r="E20" i="2"/>
  <c r="F13" i="2"/>
  <c r="F18" i="2"/>
  <c r="F20" i="2"/>
  <c r="F17" i="2"/>
  <c r="F19" i="2"/>
  <c r="G13" i="2"/>
  <c r="G18" i="2"/>
  <c r="G20" i="2"/>
  <c r="H13" i="2"/>
  <c r="G17" i="2"/>
  <c r="G19" i="2"/>
  <c r="H18" i="2"/>
  <c r="H20" i="2"/>
  <c r="H17" i="2"/>
  <c r="H19" i="2"/>
  <c r="I13" i="2"/>
  <c r="I18" i="2"/>
  <c r="I20" i="2"/>
  <c r="J13" i="2"/>
  <c r="I17" i="2"/>
  <c r="I19" i="2"/>
  <c r="J18" i="2"/>
  <c r="J20" i="2"/>
  <c r="J17" i="2"/>
  <c r="J19" i="2"/>
  <c r="K13" i="2"/>
  <c r="K18" i="2"/>
  <c r="K20" i="2"/>
  <c r="L13" i="2"/>
  <c r="K17" i="2"/>
  <c r="K19" i="2"/>
  <c r="L18" i="2"/>
  <c r="L20" i="2"/>
  <c r="L16" i="2"/>
  <c r="L17" i="2"/>
  <c r="L19" i="2"/>
  <c r="L15" i="2"/>
  <c r="L14" i="2"/>
  <c r="K15" i="2" s="1"/>
  <c r="E13" i="3" l="1"/>
  <c r="D17" i="3"/>
  <c r="D19" i="3" s="1"/>
  <c r="K16" i="2"/>
  <c r="K21" i="2" s="1"/>
  <c r="L21" i="2"/>
  <c r="K14" i="2"/>
  <c r="D18" i="5"/>
  <c r="D20" i="5" s="1"/>
  <c r="D17" i="5"/>
  <c r="D19" i="5" s="1"/>
  <c r="E7" i="5"/>
  <c r="F7" i="5" s="1"/>
  <c r="G7" i="5" s="1"/>
  <c r="H7" i="5" s="1"/>
  <c r="I7" i="5" s="1"/>
  <c r="J7" i="5" s="1"/>
  <c r="K7" i="5" s="1"/>
  <c r="L7" i="5" s="1"/>
  <c r="D18" i="4"/>
  <c r="D20" i="4" s="1"/>
  <c r="D17" i="4"/>
  <c r="D19" i="4" s="1"/>
  <c r="E13" i="4"/>
  <c r="E7" i="4"/>
  <c r="F7" i="4" s="1"/>
  <c r="G7" i="4" s="1"/>
  <c r="H7" i="4" s="1"/>
  <c r="I7" i="4" s="1"/>
  <c r="J7" i="4" s="1"/>
  <c r="K7" i="4" s="1"/>
  <c r="L7" i="4" s="1"/>
  <c r="E17" i="3" l="1"/>
  <c r="E19" i="3" s="1"/>
  <c r="F13" i="3"/>
  <c r="E18" i="3"/>
  <c r="E20" i="3" s="1"/>
  <c r="J15" i="2"/>
  <c r="J16" i="2"/>
  <c r="E13" i="5"/>
  <c r="F13" i="4"/>
  <c r="E18" i="4"/>
  <c r="E20" i="4" s="1"/>
  <c r="E17" i="4"/>
  <c r="E19" i="4" s="1"/>
  <c r="F18" i="3" l="1"/>
  <c r="F20" i="3" s="1"/>
  <c r="G13" i="3"/>
  <c r="F17" i="3"/>
  <c r="F19" i="3" s="1"/>
  <c r="J21" i="2"/>
  <c r="J14" i="2"/>
  <c r="F13" i="5"/>
  <c r="E18" i="5"/>
  <c r="E20" i="5" s="1"/>
  <c r="E17" i="5"/>
  <c r="E19" i="5" s="1"/>
  <c r="F18" i="4"/>
  <c r="F20" i="4" s="1"/>
  <c r="F17" i="4"/>
  <c r="F19" i="4" s="1"/>
  <c r="G13" i="4"/>
  <c r="G18" i="3" l="1"/>
  <c r="G20" i="3" s="1"/>
  <c r="H13" i="3"/>
  <c r="G17" i="3"/>
  <c r="G19" i="3" s="1"/>
  <c r="I16" i="2"/>
  <c r="I15" i="2"/>
  <c r="F18" i="5"/>
  <c r="F20" i="5" s="1"/>
  <c r="F17" i="5"/>
  <c r="F19" i="5" s="1"/>
  <c r="G13" i="5"/>
  <c r="H13" i="4"/>
  <c r="G18" i="4"/>
  <c r="G20" i="4" s="1"/>
  <c r="G17" i="4"/>
  <c r="G19" i="4" s="1"/>
  <c r="I13" i="3" l="1"/>
  <c r="H17" i="3"/>
  <c r="H19" i="3" s="1"/>
  <c r="H18" i="3"/>
  <c r="H20" i="3" s="1"/>
  <c r="I21" i="2"/>
  <c r="I14" i="2"/>
  <c r="H13" i="5"/>
  <c r="G18" i="5"/>
  <c r="G20" i="5" s="1"/>
  <c r="G17" i="5"/>
  <c r="G19" i="5" s="1"/>
  <c r="H18" i="4"/>
  <c r="H20" i="4" s="1"/>
  <c r="H17" i="4"/>
  <c r="H19" i="4" s="1"/>
  <c r="I13" i="4"/>
  <c r="I18" i="3" l="1"/>
  <c r="I20" i="3" s="1"/>
  <c r="J13" i="3"/>
  <c r="I17" i="3"/>
  <c r="I19" i="3" s="1"/>
  <c r="H16" i="2"/>
  <c r="H15" i="2"/>
  <c r="H18" i="5"/>
  <c r="H20" i="5" s="1"/>
  <c r="H17" i="5"/>
  <c r="H19" i="5" s="1"/>
  <c r="I13" i="5"/>
  <c r="J13" i="4"/>
  <c r="I18" i="4"/>
  <c r="I20" i="4" s="1"/>
  <c r="I17" i="4"/>
  <c r="I19" i="4" s="1"/>
  <c r="K13" i="3" l="1"/>
  <c r="J17" i="3"/>
  <c r="J19" i="3" s="1"/>
  <c r="J18" i="3"/>
  <c r="J20" i="3" s="1"/>
  <c r="H21" i="2"/>
  <c r="H14" i="2"/>
  <c r="J13" i="5"/>
  <c r="I18" i="5"/>
  <c r="I20" i="5" s="1"/>
  <c r="I17" i="5"/>
  <c r="I19" i="5" s="1"/>
  <c r="J18" i="4"/>
  <c r="J20" i="4" s="1"/>
  <c r="J17" i="4"/>
  <c r="J19" i="4" s="1"/>
  <c r="K13" i="4"/>
  <c r="L13" i="3" l="1"/>
  <c r="K17" i="3"/>
  <c r="K19" i="3" s="1"/>
  <c r="K18" i="3"/>
  <c r="K20" i="3" s="1"/>
  <c r="G16" i="2"/>
  <c r="G15" i="2"/>
  <c r="J18" i="5"/>
  <c r="J20" i="5" s="1"/>
  <c r="J17" i="5"/>
  <c r="J19" i="5" s="1"/>
  <c r="K13" i="5"/>
  <c r="L13" i="4"/>
  <c r="K18" i="4"/>
  <c r="K20" i="4" s="1"/>
  <c r="K17" i="4"/>
  <c r="K19" i="4" s="1"/>
  <c r="L18" i="3" l="1"/>
  <c r="L20" i="3" s="1"/>
  <c r="L16" i="3" s="1"/>
  <c r="L17" i="3"/>
  <c r="L19" i="3" s="1"/>
  <c r="L15" i="3" s="1"/>
  <c r="G21" i="2"/>
  <c r="G14" i="2"/>
  <c r="L13" i="5"/>
  <c r="K18" i="5"/>
  <c r="K20" i="5" s="1"/>
  <c r="K17" i="5"/>
  <c r="K19" i="5" s="1"/>
  <c r="L18" i="4"/>
  <c r="L20" i="4" s="1"/>
  <c r="L16" i="4" s="1"/>
  <c r="L17" i="4"/>
  <c r="L19" i="4" s="1"/>
  <c r="L15" i="4" s="1"/>
  <c r="L21" i="3" l="1"/>
  <c r="L14" i="3"/>
  <c r="F16" i="2"/>
  <c r="F15" i="2"/>
  <c r="L18" i="5"/>
  <c r="L20" i="5" s="1"/>
  <c r="L16" i="5" s="1"/>
  <c r="L17" i="5"/>
  <c r="L19" i="5" s="1"/>
  <c r="L15" i="5" s="1"/>
  <c r="L21" i="4"/>
  <c r="L14" i="4"/>
  <c r="K16" i="3" l="1"/>
  <c r="K15" i="3"/>
  <c r="F21" i="2"/>
  <c r="F14" i="2"/>
  <c r="L21" i="5"/>
  <c r="L14" i="5"/>
  <c r="K16" i="4"/>
  <c r="K15" i="4"/>
  <c r="K21" i="3" l="1"/>
  <c r="K14" i="3"/>
  <c r="E16" i="2"/>
  <c r="E15" i="2"/>
  <c r="K16" i="5"/>
  <c r="K15" i="5"/>
  <c r="K21" i="4"/>
  <c r="K14" i="4"/>
  <c r="J15" i="3" l="1"/>
  <c r="J16" i="3"/>
  <c r="E21" i="2"/>
  <c r="E14" i="2"/>
  <c r="K21" i="5"/>
  <c r="K14" i="5"/>
  <c r="J15" i="4"/>
  <c r="J16" i="4"/>
  <c r="J14" i="3" l="1"/>
  <c r="J21" i="3"/>
  <c r="D15" i="2"/>
  <c r="D16" i="2"/>
  <c r="J15" i="5"/>
  <c r="J16" i="5"/>
  <c r="J21" i="4"/>
  <c r="J14" i="4"/>
  <c r="I16" i="3" l="1"/>
  <c r="I15" i="3"/>
  <c r="D21" i="2"/>
  <c r="D14" i="2"/>
  <c r="J21" i="5"/>
  <c r="J14" i="5"/>
  <c r="I15" i="4"/>
  <c r="I16" i="4"/>
  <c r="I14" i="3" l="1"/>
  <c r="I21" i="3"/>
  <c r="C15" i="2"/>
  <c r="C16" i="2"/>
  <c r="I15" i="5"/>
  <c r="I16" i="5"/>
  <c r="I14" i="4"/>
  <c r="I21" i="4"/>
  <c r="H15" i="3" l="1"/>
  <c r="H16" i="3"/>
  <c r="C14" i="2"/>
  <c r="C21" i="2"/>
  <c r="I21" i="5"/>
  <c r="I14" i="5"/>
  <c r="H16" i="4"/>
  <c r="H15" i="4"/>
  <c r="H14" i="3" l="1"/>
  <c r="H21" i="3"/>
  <c r="H16" i="5"/>
  <c r="H15" i="5"/>
  <c r="H21" i="4"/>
  <c r="H14" i="4"/>
  <c r="G15" i="3" l="1"/>
  <c r="G16" i="3"/>
  <c r="H21" i="5"/>
  <c r="H14" i="5"/>
  <c r="G15" i="4"/>
  <c r="G16" i="4"/>
  <c r="G21" i="3" l="1"/>
  <c r="G14" i="3"/>
  <c r="G15" i="5"/>
  <c r="G16" i="5"/>
  <c r="G14" i="4"/>
  <c r="G21" i="4"/>
  <c r="F16" i="3" l="1"/>
  <c r="F15" i="3"/>
  <c r="G21" i="5"/>
  <c r="G14" i="5"/>
  <c r="F15" i="4"/>
  <c r="F16" i="4"/>
  <c r="F14" i="3" l="1"/>
  <c r="F21" i="3"/>
  <c r="F16" i="5"/>
  <c r="F15" i="5"/>
  <c r="F21" i="4"/>
  <c r="F14" i="4"/>
  <c r="E15" i="3" l="1"/>
  <c r="E16" i="3"/>
  <c r="F21" i="5"/>
  <c r="F14" i="5"/>
  <c r="E15" i="4"/>
  <c r="E16" i="4"/>
  <c r="E14" i="3" l="1"/>
  <c r="E21" i="3"/>
  <c r="E15" i="5"/>
  <c r="E16" i="5"/>
  <c r="E14" i="4"/>
  <c r="E21" i="4"/>
  <c r="D16" i="3" l="1"/>
  <c r="D15" i="3"/>
  <c r="E21" i="5"/>
  <c r="E14" i="5"/>
  <c r="D15" i="4"/>
  <c r="D16" i="4"/>
  <c r="D21" i="3" l="1"/>
  <c r="D14" i="3"/>
  <c r="D16" i="5"/>
  <c r="D15" i="5"/>
  <c r="D21" i="4"/>
  <c r="D14" i="4"/>
  <c r="C16" i="3" l="1"/>
  <c r="C15" i="3"/>
  <c r="D21" i="5"/>
  <c r="D14" i="5"/>
  <c r="C15" i="4"/>
  <c r="C16" i="4"/>
  <c r="C21" i="3" l="1"/>
  <c r="C14" i="3"/>
  <c r="C15" i="5"/>
  <c r="C16" i="5"/>
  <c r="C14" i="4"/>
  <c r="C21" i="4"/>
  <c r="C21" i="5" l="1"/>
  <c r="C14" i="5"/>
</calcChain>
</file>

<file path=xl/sharedStrings.xml><?xml version="1.0" encoding="utf-8"?>
<sst xmlns="http://schemas.openxmlformats.org/spreadsheetml/2006/main" count="118" uniqueCount="31">
  <si>
    <t>Expected optimal firm decisions for a particular customer</t>
  </si>
  <si>
    <t>a0</t>
  </si>
  <si>
    <t>a1</t>
  </si>
  <si>
    <t>a2</t>
  </si>
  <si>
    <t>Discount factor</t>
  </si>
  <si>
    <t>f (periodic fee)</t>
  </si>
  <si>
    <t>a (action cost)</t>
  </si>
  <si>
    <t>b0</t>
  </si>
  <si>
    <t>b1</t>
  </si>
  <si>
    <t>b2</t>
  </si>
  <si>
    <t>E[log C+1]</t>
  </si>
  <si>
    <t>E[opt-profit]</t>
  </si>
  <si>
    <t>E[profit | A=0]</t>
  </si>
  <si>
    <t>E[profit | A=1]</t>
  </si>
  <si>
    <t>Utility|A=0</t>
  </si>
  <si>
    <t>Utility|A=1</t>
  </si>
  <si>
    <t>P[ret=1 | A=0]</t>
  </si>
  <si>
    <t>P[ret=1 | A=1]</t>
  </si>
  <si>
    <t>W:</t>
  </si>
  <si>
    <t>X:</t>
  </si>
  <si>
    <t>Y:</t>
  </si>
  <si>
    <t>Z:</t>
  </si>
  <si>
    <t>T:</t>
  </si>
  <si>
    <t>a3</t>
  </si>
  <si>
    <t>a4</t>
  </si>
  <si>
    <t>b3</t>
  </si>
  <si>
    <t>b4</t>
  </si>
  <si>
    <t>b5</t>
  </si>
  <si>
    <t>Act?</t>
  </si>
  <si>
    <t>unit-cost</t>
  </si>
  <si>
    <t>E[log 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</si>
</sst>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NumberFormat="1"/>
    <xf numFmtId="0" fontId="5" fillId="0" borderId="0" xfId="0" applyNumberFormat="1" applyFont="1"/>
    <xf numFmtId="0" fontId="7" fillId="0" borderId="0" xfId="0" applyFont="1"/>
    <xf numFmtId="0" fontId="4" fillId="0" borderId="0" xfId="0" quotePrefix="1" applyFont="1" applyAlignment="1">
      <alignment horizontal="left"/>
    </xf>
    <xf numFmtId="0" fontId="8" fillId="0" borderId="0" xfId="0" applyFont="1"/>
    <xf numFmtId="0" fontId="3" fillId="2" borderId="0" xfId="0" applyFont="1" applyFill="1"/>
    <xf numFmtId="0" fontId="5" fillId="2" borderId="0" xfId="0" applyFont="1" applyFill="1"/>
    <xf numFmtId="0" fontId="9" fillId="0" borderId="0" xfId="0" applyFont="1"/>
    <xf numFmtId="0" fontId="5" fillId="3" borderId="0" xfId="0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M15" sqref="M15"/>
    </sheetView>
  </sheetViews>
  <sheetFormatPr defaultRowHeight="13.2" x14ac:dyDescent="0.25"/>
  <cols>
    <col min="1" max="1" width="8.88671875" style="2"/>
  </cols>
  <sheetData>
    <row r="1" spans="1:18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2" customFormat="1" x14ac:dyDescent="0.25">
      <c r="A3" s="2" t="s">
        <v>1</v>
      </c>
      <c r="B3" s="2" t="s">
        <v>2</v>
      </c>
      <c r="C3" s="2" t="s">
        <v>3</v>
      </c>
      <c r="D3" s="2" t="s">
        <v>23</v>
      </c>
      <c r="E3" s="2" t="s">
        <v>24</v>
      </c>
      <c r="G3" s="2" t="s">
        <v>4</v>
      </c>
      <c r="I3" s="2" t="s">
        <v>5</v>
      </c>
      <c r="K3" s="2" t="s">
        <v>6</v>
      </c>
      <c r="M3" s="2" t="s">
        <v>7</v>
      </c>
      <c r="N3" s="2" t="s">
        <v>8</v>
      </c>
      <c r="O3" s="2" t="s">
        <v>9</v>
      </c>
      <c r="P3" s="2" t="s">
        <v>25</v>
      </c>
      <c r="Q3" s="2" t="s">
        <v>26</v>
      </c>
      <c r="R3" s="2" t="s">
        <v>27</v>
      </c>
    </row>
    <row r="4" spans="1:18" x14ac:dyDescent="0.25">
      <c r="A4" s="3">
        <v>1.18</v>
      </c>
      <c r="B4" s="3">
        <v>-0.2</v>
      </c>
      <c r="C4" s="3">
        <v>7.0000000000000007E-2</v>
      </c>
      <c r="D4" s="3">
        <v>0.1</v>
      </c>
      <c r="E4" s="7">
        <v>0.43</v>
      </c>
      <c r="F4" s="3"/>
      <c r="G4" s="3">
        <v>0.97</v>
      </c>
      <c r="H4" s="3"/>
      <c r="I4" s="3">
        <v>10</v>
      </c>
      <c r="J4" s="3"/>
      <c r="K4" s="3">
        <v>3</v>
      </c>
      <c r="L4" s="3"/>
      <c r="M4" s="3">
        <v>3.55</v>
      </c>
      <c r="N4" s="3">
        <v>0.03</v>
      </c>
      <c r="O4" s="3">
        <v>0.55000000000000004</v>
      </c>
      <c r="P4" s="3">
        <v>0.35</v>
      </c>
      <c r="Q4" s="3">
        <v>1.25</v>
      </c>
      <c r="R4" s="3">
        <v>-5.15</v>
      </c>
    </row>
    <row r="5" spans="1:18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B6" s="3"/>
      <c r="C6" s="3">
        <v>1</v>
      </c>
      <c r="D6" s="3">
        <v>2</v>
      </c>
      <c r="E6" s="3">
        <v>3</v>
      </c>
      <c r="F6" s="3">
        <v>4</v>
      </c>
      <c r="G6" s="3">
        <v>5</v>
      </c>
      <c r="H6" s="3">
        <v>6</v>
      </c>
      <c r="I6" s="3">
        <v>7</v>
      </c>
      <c r="J6" s="3">
        <v>8</v>
      </c>
      <c r="K6" s="3">
        <v>9</v>
      </c>
      <c r="L6" s="3">
        <v>10</v>
      </c>
      <c r="M6" s="3"/>
      <c r="N6" s="3"/>
      <c r="O6" s="3"/>
      <c r="P6" s="3"/>
      <c r="Q6" s="3"/>
      <c r="R6" s="3"/>
    </row>
    <row r="7" spans="1:18" x14ac:dyDescent="0.25">
      <c r="A7" s="2" t="s">
        <v>22</v>
      </c>
      <c r="B7" s="3"/>
      <c r="C7" s="3">
        <v>0</v>
      </c>
      <c r="D7" s="3">
        <f>C7+1</f>
        <v>1</v>
      </c>
      <c r="E7" s="3">
        <f t="shared" ref="E7:K7" si="0">D7+1</f>
        <v>2</v>
      </c>
      <c r="F7" s="3">
        <f t="shared" si="0"/>
        <v>3</v>
      </c>
      <c r="G7" s="3">
        <f t="shared" si="0"/>
        <v>4</v>
      </c>
      <c r="H7" s="3">
        <f t="shared" si="0"/>
        <v>5</v>
      </c>
      <c r="I7" s="3">
        <f t="shared" si="0"/>
        <v>6</v>
      </c>
      <c r="J7" s="3">
        <f t="shared" si="0"/>
        <v>7</v>
      </c>
      <c r="K7" s="3">
        <f t="shared" si="0"/>
        <v>8</v>
      </c>
      <c r="L7" s="3">
        <f>K7+1</f>
        <v>9</v>
      </c>
      <c r="M7" s="3"/>
      <c r="N7" s="3"/>
      <c r="O7" s="3"/>
      <c r="P7" s="3"/>
      <c r="Q7" s="3"/>
      <c r="R7" s="3"/>
    </row>
    <row r="8" spans="1:18" x14ac:dyDescent="0.25">
      <c r="A8" s="2" t="s">
        <v>18</v>
      </c>
      <c r="B8" s="3"/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/>
      <c r="N8" s="3"/>
      <c r="O8" s="3"/>
      <c r="P8" s="3"/>
      <c r="Q8" s="3"/>
      <c r="R8" s="3"/>
    </row>
    <row r="9" spans="1:18" x14ac:dyDescent="0.25">
      <c r="A9" s="2" t="s">
        <v>19</v>
      </c>
      <c r="B9" s="3"/>
      <c r="C9" s="3">
        <v>2</v>
      </c>
      <c r="D9" s="3">
        <v>2</v>
      </c>
      <c r="E9" s="3">
        <v>2</v>
      </c>
      <c r="F9" s="3">
        <v>2</v>
      </c>
      <c r="G9" s="3">
        <v>2</v>
      </c>
      <c r="H9" s="3">
        <v>2</v>
      </c>
      <c r="I9" s="3">
        <v>2</v>
      </c>
      <c r="J9" s="3">
        <v>2</v>
      </c>
      <c r="K9" s="3">
        <v>2</v>
      </c>
      <c r="L9" s="3">
        <v>2</v>
      </c>
      <c r="M9" s="3"/>
      <c r="N9" s="3"/>
      <c r="O9" s="3"/>
      <c r="P9" s="3"/>
      <c r="Q9" s="3"/>
      <c r="R9" s="3"/>
    </row>
    <row r="10" spans="1:18" x14ac:dyDescent="0.25">
      <c r="A10" s="2" t="s">
        <v>20</v>
      </c>
      <c r="B10" s="3"/>
      <c r="C10" s="3">
        <v>2.72</v>
      </c>
      <c r="D10" s="3">
        <v>2.1</v>
      </c>
      <c r="E10" s="3">
        <v>2.63</v>
      </c>
      <c r="F10" s="3">
        <v>2.31</v>
      </c>
      <c r="G10" s="3">
        <v>2.66</v>
      </c>
      <c r="H10" s="3">
        <v>2.0099999999999998</v>
      </c>
      <c r="I10" s="3">
        <v>2.75</v>
      </c>
      <c r="J10" s="3">
        <v>2.52</v>
      </c>
      <c r="K10" s="3">
        <v>2.4</v>
      </c>
      <c r="L10" s="3">
        <v>2.5499999999999998</v>
      </c>
      <c r="M10" s="3"/>
      <c r="N10" s="3"/>
      <c r="O10" s="3"/>
      <c r="P10" s="3"/>
      <c r="Q10" s="3"/>
      <c r="R10" s="3"/>
    </row>
    <row r="11" spans="1:18" x14ac:dyDescent="0.25">
      <c r="A11" s="2" t="s">
        <v>21</v>
      </c>
      <c r="B11" s="3"/>
      <c r="C11" s="3">
        <v>0.44</v>
      </c>
      <c r="D11" s="3">
        <v>0.44</v>
      </c>
      <c r="E11" s="3">
        <v>0.63</v>
      </c>
      <c r="F11" s="3">
        <v>0.27</v>
      </c>
      <c r="G11" s="3">
        <v>0.19</v>
      </c>
      <c r="H11" s="3">
        <v>0.97</v>
      </c>
      <c r="I11" s="3">
        <v>0.16</v>
      </c>
      <c r="J11" s="3">
        <v>0.73</v>
      </c>
      <c r="K11" s="3">
        <v>0.68</v>
      </c>
      <c r="L11" s="3">
        <v>0.7</v>
      </c>
      <c r="M11" s="3"/>
      <c r="N11" s="3"/>
      <c r="O11" s="3"/>
      <c r="P11" s="3"/>
      <c r="Q11" s="3"/>
      <c r="R11" s="3"/>
    </row>
    <row r="12" spans="1:18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5">
      <c r="A13" s="9" t="s">
        <v>30</v>
      </c>
      <c r="B13" s="3"/>
      <c r="C13" s="3">
        <v>0.5</v>
      </c>
      <c r="D13" s="3">
        <f>$A$4*C13+$B$4*D7+$C$4*D10+$D$4*D11+$E$4</f>
        <v>1.0109999999999999</v>
      </c>
      <c r="E13" s="3">
        <f>$A$4*D13+$B$4*E7+$C$4*E10+$D$4*E11+$E$4</f>
        <v>1.4700799999999996</v>
      </c>
      <c r="F13" s="3">
        <f t="shared" ref="F13:K13" si="1">$A$4*E13+$B$4*F7+$C$4*F10+$D$4*F11+$E$4</f>
        <v>1.7533943999999992</v>
      </c>
      <c r="G13" s="3">
        <f t="shared" si="1"/>
        <v>1.9042053919999988</v>
      </c>
      <c r="H13" s="3">
        <f t="shared" si="1"/>
        <v>1.9146623625599983</v>
      </c>
      <c r="I13" s="3">
        <f t="shared" si="1"/>
        <v>1.6978015878207977</v>
      </c>
      <c r="J13" s="3">
        <f>$A$4*I13+$B$4*J7+$C$4*J10+$D$4*J11+$E$4</f>
        <v>1.2828058736285413</v>
      </c>
      <c r="K13" s="3">
        <f t="shared" si="1"/>
        <v>0.57971093088167847</v>
      </c>
      <c r="L13" s="3">
        <f>$A$4*K13+$B$4*L7+$C$4*L10+$D$4*L11+$E$4</f>
        <v>-0.43744110155961952</v>
      </c>
      <c r="M13" s="3"/>
      <c r="N13" s="3"/>
      <c r="O13" s="3"/>
      <c r="P13" s="3"/>
      <c r="Q13" s="3"/>
      <c r="R13" s="3"/>
    </row>
    <row r="14" spans="1:18" x14ac:dyDescent="0.25">
      <c r="A14" s="2" t="s">
        <v>11</v>
      </c>
      <c r="B14" s="3"/>
      <c r="C14" s="8">
        <f>MAX(C15,C16)</f>
        <v>55.367678910763772</v>
      </c>
      <c r="D14" s="3">
        <f t="shared" ref="D14:L14" si="2">MAX(D15,D16)</f>
        <v>52.011340575276009</v>
      </c>
      <c r="E14" s="3">
        <f t="shared" si="2"/>
        <v>49.910153276378409</v>
      </c>
      <c r="F14" s="3">
        <f t="shared" si="2"/>
        <v>45.204366759386488</v>
      </c>
      <c r="G14" s="3">
        <f t="shared" si="2"/>
        <v>39.95467355621561</v>
      </c>
      <c r="H14" s="3">
        <f t="shared" si="2"/>
        <v>34.130252555787067</v>
      </c>
      <c r="I14" s="3">
        <f t="shared" si="2"/>
        <v>28.242901280658113</v>
      </c>
      <c r="J14" s="3">
        <f t="shared" si="2"/>
        <v>22.123701498725637</v>
      </c>
      <c r="K14" s="3">
        <f t="shared" si="2"/>
        <v>16.124771577567234</v>
      </c>
      <c r="L14" s="3">
        <f t="shared" si="2"/>
        <v>10</v>
      </c>
      <c r="M14" s="3">
        <v>0</v>
      </c>
      <c r="N14" s="3"/>
      <c r="O14" s="3"/>
      <c r="P14" s="3"/>
      <c r="Q14" s="3"/>
      <c r="R14" s="3"/>
    </row>
    <row r="15" spans="1:18" x14ac:dyDescent="0.25">
      <c r="A15" s="2" t="s">
        <v>12</v>
      </c>
      <c r="B15" s="3"/>
      <c r="C15" s="3">
        <f>$I$4+$G$4*C19*D14</f>
        <v>30.184437624101573</v>
      </c>
      <c r="D15" s="3">
        <f t="shared" ref="D15:L15" si="3">$I$4+$G$4*D19*E14</f>
        <v>23.333775474855685</v>
      </c>
      <c r="E15" s="3">
        <f t="shared" si="3"/>
        <v>34.898589303599188</v>
      </c>
      <c r="F15" s="3">
        <f t="shared" si="3"/>
        <v>35.790927854749256</v>
      </c>
      <c r="G15" s="3">
        <f t="shared" si="3"/>
        <v>38.534400838252665</v>
      </c>
      <c r="H15" s="3">
        <f t="shared" si="3"/>
        <v>30.436711021478459</v>
      </c>
      <c r="I15" s="3">
        <f t="shared" si="3"/>
        <v>25.828632438436486</v>
      </c>
      <c r="J15" s="3">
        <f t="shared" si="3"/>
        <v>17.139292804497103</v>
      </c>
      <c r="K15" s="3">
        <f t="shared" si="3"/>
        <v>13.036333674868729</v>
      </c>
      <c r="L15" s="3">
        <f t="shared" si="3"/>
        <v>10</v>
      </c>
      <c r="M15" s="3"/>
      <c r="N15" s="3"/>
      <c r="O15" s="3"/>
      <c r="P15" s="3"/>
      <c r="Q15" s="3"/>
      <c r="R15" s="3"/>
    </row>
    <row r="16" spans="1:18" x14ac:dyDescent="0.25">
      <c r="A16" s="2" t="s">
        <v>13</v>
      </c>
      <c r="B16" s="3"/>
      <c r="C16" s="3">
        <f>$I$4-$K$4+C20*$G$4*D14</f>
        <v>55.367678910763772</v>
      </c>
      <c r="D16" s="3">
        <f t="shared" ref="D16:K16" si="4">$I$4-$K$4+D20*$G$4*E14</f>
        <v>52.011340575276009</v>
      </c>
      <c r="E16" s="3">
        <f t="shared" si="4"/>
        <v>49.910153276378409</v>
      </c>
      <c r="F16" s="3">
        <f t="shared" si="4"/>
        <v>45.204366759386488</v>
      </c>
      <c r="G16" s="3">
        <f t="shared" si="4"/>
        <v>39.95467355621561</v>
      </c>
      <c r="H16" s="3">
        <f t="shared" si="4"/>
        <v>34.130252555787067</v>
      </c>
      <c r="I16" s="3">
        <f t="shared" si="4"/>
        <v>28.242901280658113</v>
      </c>
      <c r="J16" s="3">
        <f t="shared" si="4"/>
        <v>22.123701498725637</v>
      </c>
      <c r="K16" s="3">
        <f t="shared" si="4"/>
        <v>16.124771577567234</v>
      </c>
      <c r="L16" s="3">
        <f>$I$4-$K$4+L20*$G$4*M14</f>
        <v>7</v>
      </c>
      <c r="M16" s="3"/>
      <c r="N16" s="3"/>
      <c r="O16" s="3"/>
      <c r="P16" s="3"/>
      <c r="Q16" s="3"/>
      <c r="R16" s="3"/>
    </row>
    <row r="17" spans="1:18" x14ac:dyDescent="0.25">
      <c r="A17" s="2" t="s">
        <v>14</v>
      </c>
      <c r="B17" s="3"/>
      <c r="C17" s="3">
        <f>$N$4*(10^C13)+$O$4*C8+$P$4*C9+$Q$4*C10+$R$4</f>
        <v>-0.40513167019494833</v>
      </c>
      <c r="D17" s="3">
        <f t="shared" ref="D17:L17" si="5">$N$4*(10^D13)+$O$4*D8+$P$4*D9+$Q$4*D10+$R$4</f>
        <v>-0.96730442212457834</v>
      </c>
      <c r="E17" s="3">
        <f t="shared" si="5"/>
        <v>0.27302587287088631</v>
      </c>
      <c r="F17" s="3">
        <f t="shared" si="5"/>
        <v>0.68776124070554978</v>
      </c>
      <c r="G17" s="3">
        <f t="shared" si="5"/>
        <v>1.8311718781369049</v>
      </c>
      <c r="H17" s="3">
        <f t="shared" si="5"/>
        <v>1.0773109647540107</v>
      </c>
      <c r="I17" s="3">
        <f t="shared" si="5"/>
        <v>1.0334698560615614</v>
      </c>
      <c r="J17" s="3">
        <f t="shared" si="5"/>
        <v>-0.17465660945915307</v>
      </c>
      <c r="K17" s="3">
        <f t="shared" si="5"/>
        <v>-0.78601907277472449</v>
      </c>
      <c r="L17" s="3">
        <f t="shared" si="5"/>
        <v>-0.70154329034871132</v>
      </c>
      <c r="M17" s="3"/>
      <c r="N17" s="3"/>
      <c r="O17" s="3"/>
      <c r="P17" s="3"/>
      <c r="Q17" s="3"/>
      <c r="R17" s="3"/>
    </row>
    <row r="18" spans="1:18" x14ac:dyDescent="0.25">
      <c r="A18" s="2" t="s">
        <v>15</v>
      </c>
      <c r="B18" s="3"/>
      <c r="C18" s="3">
        <f>$M$4+$N$4*(10^C13)+$O$4*C8+$P$4*C9+$Q$4*C10+$R$4</f>
        <v>3.1448683298050515</v>
      </c>
      <c r="D18" s="3">
        <f t="shared" ref="D18:L18" si="6">$M$4+$N$4*(10^D13)+$O$4*D8+$P$4*D9+$Q$4*D10+$R$4</f>
        <v>2.5826955778754215</v>
      </c>
      <c r="E18" s="3">
        <f t="shared" si="6"/>
        <v>3.8230258728708861</v>
      </c>
      <c r="F18" s="3">
        <f t="shared" si="6"/>
        <v>4.2377612407055505</v>
      </c>
      <c r="G18" s="3">
        <f t="shared" si="6"/>
        <v>5.3811718781369056</v>
      </c>
      <c r="H18" s="3">
        <f t="shared" si="6"/>
        <v>4.6273109647540096</v>
      </c>
      <c r="I18" s="3">
        <f t="shared" si="6"/>
        <v>4.5834698560615603</v>
      </c>
      <c r="J18" s="3">
        <f t="shared" si="6"/>
        <v>3.3753433905408468</v>
      </c>
      <c r="K18" s="3">
        <f t="shared" si="6"/>
        <v>2.7639809272252762</v>
      </c>
      <c r="L18" s="3">
        <f t="shared" si="6"/>
        <v>2.8484567096512885</v>
      </c>
      <c r="M18" s="3"/>
      <c r="N18" s="3"/>
      <c r="O18" s="3"/>
      <c r="P18" s="3"/>
      <c r="Q18" s="3"/>
      <c r="R18" s="3"/>
    </row>
    <row r="19" spans="1:18" x14ac:dyDescent="0.25">
      <c r="A19" s="2" t="s">
        <v>16</v>
      </c>
      <c r="B19" s="3"/>
      <c r="C19" s="3">
        <f>EXP(C17)/(1+EXP(C17))</f>
        <v>0.40008002776685958</v>
      </c>
      <c r="D19" s="3">
        <f t="shared" ref="D19:L19" si="7">EXP(D17)/(1+EXP(D17))</f>
        <v>0.27541811397045318</v>
      </c>
      <c r="E19" s="3">
        <f t="shared" si="7"/>
        <v>0.56783560099903663</v>
      </c>
      <c r="F19" s="3">
        <f t="shared" si="7"/>
        <v>0.66546871869338509</v>
      </c>
      <c r="G19" s="3">
        <f t="shared" si="7"/>
        <v>0.86190127168235586</v>
      </c>
      <c r="H19" s="3">
        <f t="shared" si="7"/>
        <v>0.74598477116710449</v>
      </c>
      <c r="I19" s="3">
        <f t="shared" si="7"/>
        <v>0.73758804658090149</v>
      </c>
      <c r="J19" s="3">
        <f t="shared" si="7"/>
        <v>0.4564465077433183</v>
      </c>
      <c r="K19" s="3">
        <f t="shared" si="7"/>
        <v>0.31302409019265254</v>
      </c>
      <c r="L19" s="3">
        <f t="shared" si="7"/>
        <v>0.33147014935295849</v>
      </c>
      <c r="M19" s="3"/>
      <c r="N19" s="3"/>
      <c r="O19" s="3"/>
      <c r="P19" s="3"/>
      <c r="Q19" s="3"/>
      <c r="R19" s="3"/>
    </row>
    <row r="20" spans="1:18" x14ac:dyDescent="0.25">
      <c r="A20" s="2" t="s">
        <v>17</v>
      </c>
      <c r="B20" s="3"/>
      <c r="C20" s="3">
        <f>EXP(C18)/(1+EXP(C18))</f>
        <v>0.95870604284414618</v>
      </c>
      <c r="D20" s="3">
        <f t="shared" ref="D20:L20" si="8">EXP(D18)/(1+EXP(D18))</f>
        <v>0.92973955890452153</v>
      </c>
      <c r="E20" s="3">
        <f t="shared" si="8"/>
        <v>0.97860615224216441</v>
      </c>
      <c r="F20" s="3">
        <f t="shared" si="8"/>
        <v>0.9857656591125481</v>
      </c>
      <c r="G20" s="3">
        <f t="shared" si="8"/>
        <v>0.99541865998818257</v>
      </c>
      <c r="H20" s="3">
        <f t="shared" si="8"/>
        <v>0.99031371649108113</v>
      </c>
      <c r="I20" s="3">
        <f t="shared" si="8"/>
        <v>0.98988400420897305</v>
      </c>
      <c r="J20" s="3">
        <f t="shared" si="8"/>
        <v>0.96692500535870229</v>
      </c>
      <c r="K20" s="3">
        <f t="shared" si="8"/>
        <v>0.94069810078012728</v>
      </c>
      <c r="L20" s="3">
        <f t="shared" si="8"/>
        <v>0.94523885329732604</v>
      </c>
      <c r="M20" s="3"/>
      <c r="N20" s="3"/>
      <c r="O20" s="3"/>
      <c r="P20" s="3"/>
      <c r="Q20" s="3"/>
      <c r="R20" s="3"/>
    </row>
    <row r="21" spans="1:18" s="8" customFormat="1" x14ac:dyDescent="0.25">
      <c r="A21" s="10" t="s">
        <v>28</v>
      </c>
      <c r="C21" s="8" t="b">
        <f>(C15&lt;C16)</f>
        <v>1</v>
      </c>
      <c r="D21" s="8" t="b">
        <f t="shared" ref="D21:L21" si="9">(D15&lt;D16)</f>
        <v>1</v>
      </c>
      <c r="E21" s="8" t="b">
        <f t="shared" si="9"/>
        <v>1</v>
      </c>
      <c r="F21" s="8" t="b">
        <f t="shared" si="9"/>
        <v>1</v>
      </c>
      <c r="G21" s="8" t="b">
        <f>(G15&lt;G16)</f>
        <v>1</v>
      </c>
      <c r="H21" s="8" t="b">
        <f t="shared" si="9"/>
        <v>1</v>
      </c>
      <c r="I21" s="8" t="b">
        <f t="shared" si="9"/>
        <v>1</v>
      </c>
      <c r="J21" s="8" t="b">
        <f t="shared" si="9"/>
        <v>1</v>
      </c>
      <c r="K21" s="8" t="b">
        <f t="shared" si="9"/>
        <v>1</v>
      </c>
      <c r="L21" s="8" t="b">
        <f t="shared" si="9"/>
        <v>0</v>
      </c>
    </row>
    <row r="22" spans="1:18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</sheetData>
  <phoneticPr fontId="2" type="noConversion"/>
  <pageMargins left="0.75" right="0.75" top="1" bottom="1" header="0.5" footer="0.5"/>
  <pageSetup orientation="portrait" horizontalDpi="30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M15" sqref="M15"/>
    </sheetView>
  </sheetViews>
  <sheetFormatPr defaultRowHeight="13.2" x14ac:dyDescent="0.25"/>
  <cols>
    <col min="1" max="1" width="8.88671875" style="2"/>
  </cols>
  <sheetData>
    <row r="1" spans="1:18" x14ac:dyDescent="0.25">
      <c r="A1" s="2" t="s">
        <v>0</v>
      </c>
    </row>
    <row r="3" spans="1:18" s="2" customFormat="1" x14ac:dyDescent="0.25">
      <c r="A3" s="2" t="s">
        <v>1</v>
      </c>
      <c r="B3" s="2" t="s">
        <v>2</v>
      </c>
      <c r="C3" s="2" t="s">
        <v>3</v>
      </c>
      <c r="D3" s="2" t="s">
        <v>23</v>
      </c>
      <c r="E3" s="2" t="s">
        <v>24</v>
      </c>
      <c r="G3" s="2" t="s">
        <v>4</v>
      </c>
      <c r="I3" s="2" t="s">
        <v>5</v>
      </c>
      <c r="K3" s="2" t="s">
        <v>6</v>
      </c>
      <c r="L3" s="13" t="s">
        <v>29</v>
      </c>
      <c r="M3" s="2" t="s">
        <v>7</v>
      </c>
      <c r="N3" s="2" t="s">
        <v>8</v>
      </c>
      <c r="O3" s="2" t="s">
        <v>9</v>
      </c>
      <c r="P3" s="2" t="s">
        <v>25</v>
      </c>
      <c r="Q3" s="2" t="s">
        <v>26</v>
      </c>
      <c r="R3" s="2" t="s">
        <v>27</v>
      </c>
    </row>
    <row r="4" spans="1:18" x14ac:dyDescent="0.25">
      <c r="A4" s="3">
        <v>1.18</v>
      </c>
      <c r="B4">
        <v>-0.2</v>
      </c>
      <c r="C4">
        <v>7.0000000000000007E-2</v>
      </c>
      <c r="D4">
        <v>0.1</v>
      </c>
      <c r="E4" s="6">
        <v>0.43</v>
      </c>
      <c r="G4">
        <v>0.97</v>
      </c>
      <c r="I4">
        <v>10</v>
      </c>
      <c r="K4">
        <v>3</v>
      </c>
      <c r="L4" s="1">
        <v>0.2</v>
      </c>
      <c r="M4">
        <v>3.55</v>
      </c>
      <c r="N4">
        <v>0.03</v>
      </c>
      <c r="O4" s="4">
        <v>0.55000000000000004</v>
      </c>
      <c r="P4" s="4">
        <v>0.35</v>
      </c>
      <c r="Q4" s="4">
        <v>1.25</v>
      </c>
      <c r="R4" s="4">
        <v>-5.15</v>
      </c>
    </row>
    <row r="6" spans="1:18" x14ac:dyDescent="0.25"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10</v>
      </c>
    </row>
    <row r="7" spans="1:18" x14ac:dyDescent="0.25">
      <c r="A7" s="2" t="s">
        <v>22</v>
      </c>
      <c r="C7">
        <v>0</v>
      </c>
      <c r="D7">
        <f>C7+1</f>
        <v>1</v>
      </c>
      <c r="E7">
        <f t="shared" ref="E7:K7" si="0">D7+1</f>
        <v>2</v>
      </c>
      <c r="F7">
        <f t="shared" si="0"/>
        <v>3</v>
      </c>
      <c r="G7">
        <f t="shared" si="0"/>
        <v>4</v>
      </c>
      <c r="H7">
        <f t="shared" si="0"/>
        <v>5</v>
      </c>
      <c r="I7">
        <f t="shared" si="0"/>
        <v>6</v>
      </c>
      <c r="J7">
        <f t="shared" si="0"/>
        <v>7</v>
      </c>
      <c r="K7">
        <f t="shared" si="0"/>
        <v>8</v>
      </c>
      <c r="L7">
        <f>K7+1</f>
        <v>9</v>
      </c>
    </row>
    <row r="8" spans="1:18" x14ac:dyDescent="0.25">
      <c r="A8" s="2" t="s">
        <v>18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</row>
    <row r="9" spans="1:18" x14ac:dyDescent="0.25">
      <c r="A9" s="2" t="s">
        <v>19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  <c r="I9">
        <v>2</v>
      </c>
      <c r="J9">
        <v>2</v>
      </c>
      <c r="K9">
        <v>2</v>
      </c>
      <c r="L9">
        <v>2</v>
      </c>
    </row>
    <row r="10" spans="1:18" x14ac:dyDescent="0.25">
      <c r="A10" s="2" t="s">
        <v>20</v>
      </c>
      <c r="C10">
        <v>2.72</v>
      </c>
      <c r="D10">
        <v>2.1</v>
      </c>
      <c r="E10">
        <v>2.63</v>
      </c>
      <c r="F10">
        <v>2.31</v>
      </c>
      <c r="G10">
        <v>2.66</v>
      </c>
      <c r="H10">
        <v>2.0099999999999998</v>
      </c>
      <c r="I10">
        <v>2.75</v>
      </c>
      <c r="J10">
        <v>2.52</v>
      </c>
      <c r="K10">
        <v>2.4</v>
      </c>
      <c r="L10">
        <v>2.5499999999999998</v>
      </c>
    </row>
    <row r="11" spans="1:18" x14ac:dyDescent="0.25">
      <c r="A11" s="2" t="s">
        <v>21</v>
      </c>
      <c r="C11">
        <v>0.44</v>
      </c>
      <c r="D11">
        <v>0.44</v>
      </c>
      <c r="E11">
        <v>0.63</v>
      </c>
      <c r="F11">
        <v>0.27</v>
      </c>
      <c r="G11">
        <v>0.19</v>
      </c>
      <c r="H11">
        <v>0.97</v>
      </c>
      <c r="I11">
        <v>0.16</v>
      </c>
      <c r="J11">
        <v>0.73</v>
      </c>
      <c r="K11">
        <v>0.68</v>
      </c>
      <c r="L11">
        <v>0.7</v>
      </c>
    </row>
    <row r="12" spans="1:18" x14ac:dyDescent="0.25">
      <c r="C12" s="5"/>
    </row>
    <row r="13" spans="1:18" x14ac:dyDescent="0.25">
      <c r="A13" s="2" t="s">
        <v>10</v>
      </c>
      <c r="B13" s="4"/>
      <c r="C13" s="4">
        <v>0.5</v>
      </c>
      <c r="D13" s="4">
        <f>$A$4*C13+$B$4*D7+$C$4*D10+$D$4*D11+$E$4</f>
        <v>1.0109999999999999</v>
      </c>
      <c r="E13" s="4">
        <f>$A$4*D13+$B$4*E7+$C$4*E10+$D$4*E11+$E$4</f>
        <v>1.4700799999999996</v>
      </c>
      <c r="F13" s="4">
        <f t="shared" ref="F13:K13" si="1">$A$4*E13+$B$4*F7+$C$4*F10+$D$4*F11+$E$4</f>
        <v>1.7533943999999992</v>
      </c>
      <c r="G13" s="4">
        <f t="shared" si="1"/>
        <v>1.9042053919999988</v>
      </c>
      <c r="H13" s="4">
        <f t="shared" si="1"/>
        <v>1.9146623625599983</v>
      </c>
      <c r="I13" s="4">
        <f t="shared" si="1"/>
        <v>1.6978015878207977</v>
      </c>
      <c r="J13" s="4">
        <f>$A$4*I13+$B$4*J7+$C$4*J10+$D$4*J11+$E$4</f>
        <v>1.2828058736285413</v>
      </c>
      <c r="K13" s="4">
        <f t="shared" si="1"/>
        <v>0.57971093088167847</v>
      </c>
      <c r="L13" s="4">
        <f>$A$4*K13+$B$4*L7+$C$4*L10+$D$4*L11+$E$4</f>
        <v>-0.43744110155961952</v>
      </c>
      <c r="M13" s="4"/>
    </row>
    <row r="14" spans="1:18" x14ac:dyDescent="0.25">
      <c r="A14" s="2" t="s">
        <v>11</v>
      </c>
      <c r="B14" s="4"/>
      <c r="C14" s="8">
        <f>MAX(C15,C16)</f>
        <v>14.346243989421742</v>
      </c>
      <c r="D14" s="4">
        <f t="shared" ref="D14:L14" si="2">MAX(D15,D16)</f>
        <v>8.5797554793529471</v>
      </c>
      <c r="E14" s="4">
        <f t="shared" si="2"/>
        <v>2.3621417683839452</v>
      </c>
      <c r="F14" s="4">
        <f t="shared" si="2"/>
        <v>-3.1487849206097529</v>
      </c>
      <c r="G14" s="4">
        <f t="shared" si="2"/>
        <v>-2.8097550692035185</v>
      </c>
      <c r="H14" s="4">
        <f t="shared" si="2"/>
        <v>3.8650954763379488</v>
      </c>
      <c r="I14" s="4">
        <f t="shared" si="2"/>
        <v>13.842503625619878</v>
      </c>
      <c r="J14" s="4">
        <f t="shared" si="2"/>
        <v>17.512867307813444</v>
      </c>
      <c r="K14" s="4">
        <f t="shared" si="2"/>
        <v>15.2982470808589</v>
      </c>
      <c r="L14" s="4">
        <f t="shared" si="2"/>
        <v>9.9269552689914065</v>
      </c>
      <c r="M14" s="4">
        <v>0</v>
      </c>
    </row>
    <row r="15" spans="1:18" x14ac:dyDescent="0.25">
      <c r="A15" s="2" t="s">
        <v>12</v>
      </c>
      <c r="B15" s="4"/>
      <c r="C15" s="4">
        <f>$I$4+$G$4*C19*D14-$L$4*10^C13</f>
        <v>12.697155614066345</v>
      </c>
      <c r="D15" s="4">
        <f t="shared" ref="D15:L15" si="3">$I$4+$G$4*D19*E14-$L$4*10^D13</f>
        <v>8.5797554793529471</v>
      </c>
      <c r="E15" s="4">
        <f t="shared" si="3"/>
        <v>2.3621417683839452</v>
      </c>
      <c r="F15" s="4">
        <f t="shared" si="3"/>
        <v>-3.1487849206097529</v>
      </c>
      <c r="G15" s="4">
        <f t="shared" si="3"/>
        <v>-2.8097550692035185</v>
      </c>
      <c r="H15" s="4">
        <f t="shared" si="3"/>
        <v>3.5844348941916522</v>
      </c>
      <c r="I15" s="4">
        <f t="shared" si="3"/>
        <v>12.556630766228883</v>
      </c>
      <c r="J15" s="4">
        <f t="shared" si="3"/>
        <v>12.937723907407236</v>
      </c>
      <c r="K15" s="4">
        <f t="shared" si="3"/>
        <v>12.254282009046909</v>
      </c>
      <c r="L15" s="4">
        <f t="shared" si="3"/>
        <v>9.9269552689914065</v>
      </c>
      <c r="M15" s="4"/>
    </row>
    <row r="16" spans="1:18" x14ac:dyDescent="0.25">
      <c r="A16" s="2" t="s">
        <v>13</v>
      </c>
      <c r="B16" s="4"/>
      <c r="C16" s="4">
        <f>$I$4-$K$4+C20*$G$4*D14-$L$4*10^C13</f>
        <v>14.346243989421742</v>
      </c>
      <c r="D16" s="4">
        <f t="shared" ref="D16:L16" si="4">$I$4-$K$4+D20*$G$4*E14-$L$4*10^D13</f>
        <v>7.0789874939302031</v>
      </c>
      <c r="E16" s="4">
        <f t="shared" si="4"/>
        <v>-1.8924835056734226</v>
      </c>
      <c r="F16" s="4">
        <f t="shared" si="4"/>
        <v>-7.0217421940430809</v>
      </c>
      <c r="G16" s="4">
        <f t="shared" si="4"/>
        <v>-5.3091793392568096</v>
      </c>
      <c r="H16" s="4">
        <f t="shared" si="4"/>
        <v>3.8650954763379488</v>
      </c>
      <c r="I16" s="4">
        <f t="shared" si="4"/>
        <v>13.842503625619878</v>
      </c>
      <c r="J16" s="4">
        <f t="shared" si="4"/>
        <v>17.512867307813444</v>
      </c>
      <c r="K16" s="4">
        <f t="shared" si="4"/>
        <v>15.2982470808589</v>
      </c>
      <c r="L16" s="4">
        <f t="shared" si="4"/>
        <v>6.9269552689914073</v>
      </c>
      <c r="M16" s="4"/>
    </row>
    <row r="17" spans="1:13" x14ac:dyDescent="0.25">
      <c r="A17" s="2" t="s">
        <v>14</v>
      </c>
      <c r="B17" s="4"/>
      <c r="C17" s="4">
        <f>$N$4*(10^C13)+$O$4*C8+$P$4*C9+$Q$4*C10+$R$4</f>
        <v>-0.40513167019494833</v>
      </c>
      <c r="D17" s="4">
        <f t="shared" ref="D17:L17" si="5">$N$4*(10^D13)+$O$4*D8+$P$4*D9+$Q$4*D10+$R$4</f>
        <v>-0.96730442212457834</v>
      </c>
      <c r="E17" s="4">
        <f t="shared" si="5"/>
        <v>0.27302587287088631</v>
      </c>
      <c r="F17" s="4">
        <f t="shared" si="5"/>
        <v>0.68776124070554978</v>
      </c>
      <c r="G17" s="4">
        <f t="shared" si="5"/>
        <v>1.8311718781369049</v>
      </c>
      <c r="H17" s="4">
        <f t="shared" si="5"/>
        <v>1.0773109647540107</v>
      </c>
      <c r="I17" s="4">
        <f t="shared" si="5"/>
        <v>1.0334698560615614</v>
      </c>
      <c r="J17" s="4">
        <f t="shared" si="5"/>
        <v>-0.17465660945915307</v>
      </c>
      <c r="K17" s="4">
        <f t="shared" si="5"/>
        <v>-0.78601907277472449</v>
      </c>
      <c r="L17" s="4">
        <f t="shared" si="5"/>
        <v>-0.70154329034871132</v>
      </c>
      <c r="M17" s="4"/>
    </row>
    <row r="18" spans="1:13" x14ac:dyDescent="0.25">
      <c r="A18" s="2" t="s">
        <v>15</v>
      </c>
      <c r="B18" s="4"/>
      <c r="C18" s="4">
        <f>$M$4+$N$4*(10^C13)+$O$4*C8+$P$4*C9+$Q$4*C10+$R$4</f>
        <v>3.1448683298050515</v>
      </c>
      <c r="D18" s="4">
        <f t="shared" ref="D18:L18" si="6">$M$4+$N$4*(10^D13)+$O$4*D8+$P$4*D9+$Q$4*D10+$R$4</f>
        <v>2.5826955778754215</v>
      </c>
      <c r="E18" s="4">
        <f t="shared" si="6"/>
        <v>3.8230258728708861</v>
      </c>
      <c r="F18" s="4">
        <f t="shared" si="6"/>
        <v>4.2377612407055505</v>
      </c>
      <c r="G18" s="4">
        <f t="shared" si="6"/>
        <v>5.3811718781369056</v>
      </c>
      <c r="H18" s="4">
        <f t="shared" si="6"/>
        <v>4.6273109647540096</v>
      </c>
      <c r="I18" s="4">
        <f t="shared" si="6"/>
        <v>4.5834698560615603</v>
      </c>
      <c r="J18" s="4">
        <f t="shared" si="6"/>
        <v>3.3753433905408468</v>
      </c>
      <c r="K18" s="4">
        <f t="shared" si="6"/>
        <v>2.7639809272252762</v>
      </c>
      <c r="L18" s="4">
        <f t="shared" si="6"/>
        <v>2.8484567096512885</v>
      </c>
      <c r="M18" s="4"/>
    </row>
    <row r="19" spans="1:13" x14ac:dyDescent="0.25">
      <c r="A19" s="2" t="s">
        <v>16</v>
      </c>
      <c r="B19" s="4"/>
      <c r="C19" s="4">
        <f>EXP(C17)/(1+EXP(C17))</f>
        <v>0.40008002776685958</v>
      </c>
      <c r="D19" s="4">
        <f t="shared" ref="D19:L20" si="7">EXP(D17)/(1+EXP(D17))</f>
        <v>0.27541811397045318</v>
      </c>
      <c r="E19" s="4">
        <f t="shared" si="7"/>
        <v>0.56783560099903663</v>
      </c>
      <c r="F19" s="4">
        <f t="shared" si="7"/>
        <v>0.66546871869338509</v>
      </c>
      <c r="G19" s="4">
        <f t="shared" si="7"/>
        <v>0.86190127168235586</v>
      </c>
      <c r="H19" s="4">
        <f t="shared" si="7"/>
        <v>0.74598477116710449</v>
      </c>
      <c r="I19" s="4">
        <f t="shared" si="7"/>
        <v>0.73758804658090149</v>
      </c>
      <c r="J19" s="4">
        <f t="shared" si="7"/>
        <v>0.4564465077433183</v>
      </c>
      <c r="K19" s="4">
        <f t="shared" si="7"/>
        <v>0.31302409019265254</v>
      </c>
      <c r="L19" s="4">
        <f t="shared" si="7"/>
        <v>0.33147014935295849</v>
      </c>
      <c r="M19" s="4"/>
    </row>
    <row r="20" spans="1:13" x14ac:dyDescent="0.25">
      <c r="A20" s="2" t="s">
        <v>17</v>
      </c>
      <c r="B20" s="4"/>
      <c r="C20" s="4">
        <f>EXP(C18)/(1+EXP(C18))</f>
        <v>0.95870604284414618</v>
      </c>
      <c r="D20" s="4">
        <f t="shared" si="7"/>
        <v>0.92973955890452153</v>
      </c>
      <c r="E20" s="4">
        <f t="shared" si="7"/>
        <v>0.97860615224216441</v>
      </c>
      <c r="F20" s="4">
        <f t="shared" si="7"/>
        <v>0.9857656591125481</v>
      </c>
      <c r="G20" s="4">
        <f t="shared" si="7"/>
        <v>0.99541865998818257</v>
      </c>
      <c r="H20" s="4">
        <f t="shared" si="7"/>
        <v>0.99031371649108113</v>
      </c>
      <c r="I20" s="4">
        <f t="shared" si="7"/>
        <v>0.98988400420897305</v>
      </c>
      <c r="J20" s="4">
        <f t="shared" si="7"/>
        <v>0.96692500535870229</v>
      </c>
      <c r="K20" s="4">
        <f t="shared" si="7"/>
        <v>0.94069810078012728</v>
      </c>
      <c r="L20" s="4">
        <f t="shared" si="7"/>
        <v>0.94523885329732604</v>
      </c>
      <c r="M20" s="4"/>
    </row>
    <row r="21" spans="1:13" s="8" customFormat="1" x14ac:dyDescent="0.25">
      <c r="A21" s="10" t="s">
        <v>28</v>
      </c>
      <c r="C21" s="8" t="b">
        <f>(C15&lt;C16)</f>
        <v>1</v>
      </c>
      <c r="D21" s="8" t="b">
        <f t="shared" ref="D21:L21" si="8">(D15&lt;D16)</f>
        <v>0</v>
      </c>
      <c r="E21" s="8" t="b">
        <f t="shared" si="8"/>
        <v>0</v>
      </c>
      <c r="F21" s="8" t="b">
        <f t="shared" si="8"/>
        <v>0</v>
      </c>
      <c r="G21" s="8" t="b">
        <f>(G15&lt;G16)</f>
        <v>0</v>
      </c>
      <c r="H21" s="8" t="b">
        <f t="shared" si="8"/>
        <v>1</v>
      </c>
      <c r="I21" s="8" t="b">
        <f t="shared" si="8"/>
        <v>1</v>
      </c>
      <c r="J21" s="8" t="b">
        <f t="shared" si="8"/>
        <v>1</v>
      </c>
      <c r="K21" s="8" t="b">
        <f t="shared" si="8"/>
        <v>1</v>
      </c>
      <c r="L21" s="8" t="b">
        <f t="shared" si="8"/>
        <v>0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M14" sqref="M14"/>
    </sheetView>
  </sheetViews>
  <sheetFormatPr defaultRowHeight="13.2" x14ac:dyDescent="0.25"/>
  <cols>
    <col min="1" max="1" width="8.88671875" style="2"/>
  </cols>
  <sheetData>
    <row r="1" spans="1:18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s="2" customFormat="1" x14ac:dyDescent="0.25">
      <c r="A3" s="2" t="s">
        <v>1</v>
      </c>
      <c r="B3" s="2" t="s">
        <v>2</v>
      </c>
      <c r="C3" s="2" t="s">
        <v>3</v>
      </c>
      <c r="D3" s="2" t="s">
        <v>23</v>
      </c>
      <c r="E3" s="2" t="s">
        <v>24</v>
      </c>
      <c r="G3" s="2" t="s">
        <v>4</v>
      </c>
      <c r="I3" s="2" t="s">
        <v>5</v>
      </c>
      <c r="K3" s="2" t="s">
        <v>6</v>
      </c>
      <c r="M3" s="2" t="s">
        <v>7</v>
      </c>
      <c r="N3" s="2" t="s">
        <v>8</v>
      </c>
      <c r="O3" s="2" t="s">
        <v>9</v>
      </c>
      <c r="P3" s="2" t="s">
        <v>25</v>
      </c>
      <c r="Q3" s="2" t="s">
        <v>26</v>
      </c>
      <c r="R3" s="2" t="s">
        <v>27</v>
      </c>
    </row>
    <row r="4" spans="1:18" x14ac:dyDescent="0.25">
      <c r="A4" s="3">
        <v>1.18</v>
      </c>
      <c r="B4" s="3">
        <v>-0.2</v>
      </c>
      <c r="C4" s="3">
        <v>7.0000000000000007E-2</v>
      </c>
      <c r="D4" s="3">
        <v>0.1</v>
      </c>
      <c r="E4" s="7">
        <v>0.43</v>
      </c>
      <c r="F4" s="3"/>
      <c r="G4" s="3">
        <v>0.97</v>
      </c>
      <c r="H4" s="3"/>
      <c r="I4" s="12">
        <v>4</v>
      </c>
      <c r="J4" s="3"/>
      <c r="K4" s="3">
        <v>3</v>
      </c>
      <c r="L4" s="3"/>
      <c r="M4" s="3">
        <v>3.55</v>
      </c>
      <c r="N4" s="3">
        <v>0.03</v>
      </c>
      <c r="O4" s="3">
        <v>0.55000000000000004</v>
      </c>
      <c r="P4" s="3">
        <v>0.35</v>
      </c>
      <c r="Q4" s="3">
        <v>1.25</v>
      </c>
      <c r="R4" s="3">
        <v>-5.15</v>
      </c>
    </row>
    <row r="5" spans="1:18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B6" s="3"/>
      <c r="C6" s="3">
        <v>1</v>
      </c>
      <c r="D6" s="3">
        <v>2</v>
      </c>
      <c r="E6" s="3">
        <v>3</v>
      </c>
      <c r="F6" s="3">
        <v>4</v>
      </c>
      <c r="G6" s="3">
        <v>5</v>
      </c>
      <c r="H6" s="3">
        <v>6</v>
      </c>
      <c r="I6" s="3">
        <v>7</v>
      </c>
      <c r="J6" s="3">
        <v>8</v>
      </c>
      <c r="K6" s="3">
        <v>9</v>
      </c>
      <c r="L6" s="3">
        <v>10</v>
      </c>
      <c r="M6" s="3"/>
      <c r="N6" s="3"/>
      <c r="O6" s="3"/>
      <c r="P6" s="3"/>
      <c r="Q6" s="3"/>
      <c r="R6" s="3"/>
    </row>
    <row r="7" spans="1:18" x14ac:dyDescent="0.25">
      <c r="A7" s="2" t="s">
        <v>22</v>
      </c>
      <c r="B7" s="3"/>
      <c r="C7" s="3">
        <v>0</v>
      </c>
      <c r="D7" s="3">
        <f>C7+1</f>
        <v>1</v>
      </c>
      <c r="E7" s="3">
        <f t="shared" ref="E7:K7" si="0">D7+1</f>
        <v>2</v>
      </c>
      <c r="F7" s="3">
        <f t="shared" si="0"/>
        <v>3</v>
      </c>
      <c r="G7" s="3">
        <f t="shared" si="0"/>
        <v>4</v>
      </c>
      <c r="H7" s="3">
        <f t="shared" si="0"/>
        <v>5</v>
      </c>
      <c r="I7" s="3">
        <f t="shared" si="0"/>
        <v>6</v>
      </c>
      <c r="J7" s="3">
        <f t="shared" si="0"/>
        <v>7</v>
      </c>
      <c r="K7" s="3">
        <f t="shared" si="0"/>
        <v>8</v>
      </c>
      <c r="L7" s="3">
        <f>K7+1</f>
        <v>9</v>
      </c>
      <c r="M7" s="3"/>
      <c r="N7" s="3"/>
      <c r="O7" s="3"/>
      <c r="P7" s="3"/>
      <c r="Q7" s="3"/>
      <c r="R7" s="3"/>
    </row>
    <row r="8" spans="1:18" x14ac:dyDescent="0.25">
      <c r="A8" s="2" t="s">
        <v>18</v>
      </c>
      <c r="B8" s="3"/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/>
      <c r="N8" s="3"/>
      <c r="O8" s="3"/>
      <c r="P8" s="3"/>
      <c r="Q8" s="3"/>
      <c r="R8" s="3"/>
    </row>
    <row r="9" spans="1:18" x14ac:dyDescent="0.25">
      <c r="A9" s="2" t="s">
        <v>19</v>
      </c>
      <c r="B9" s="3"/>
      <c r="C9" s="3">
        <v>2</v>
      </c>
      <c r="D9" s="3">
        <v>2</v>
      </c>
      <c r="E9" s="3">
        <v>2</v>
      </c>
      <c r="F9" s="3">
        <v>2</v>
      </c>
      <c r="G9" s="3">
        <v>2</v>
      </c>
      <c r="H9" s="3">
        <v>2</v>
      </c>
      <c r="I9" s="3">
        <v>2</v>
      </c>
      <c r="J9" s="3">
        <v>2</v>
      </c>
      <c r="K9" s="3">
        <v>2</v>
      </c>
      <c r="L9" s="3">
        <v>2</v>
      </c>
      <c r="M9" s="3"/>
      <c r="N9" s="3"/>
      <c r="O9" s="3"/>
      <c r="P9" s="3"/>
      <c r="Q9" s="3"/>
      <c r="R9" s="3"/>
    </row>
    <row r="10" spans="1:18" x14ac:dyDescent="0.25">
      <c r="A10" s="2" t="s">
        <v>20</v>
      </c>
      <c r="B10" s="3"/>
      <c r="C10" s="3">
        <v>2.72</v>
      </c>
      <c r="D10" s="3">
        <v>2.1</v>
      </c>
      <c r="E10" s="3">
        <v>2.63</v>
      </c>
      <c r="F10" s="3">
        <v>2.31</v>
      </c>
      <c r="G10" s="3">
        <v>2.66</v>
      </c>
      <c r="H10" s="3">
        <v>2.0099999999999998</v>
      </c>
      <c r="I10" s="3">
        <v>2.75</v>
      </c>
      <c r="J10" s="3">
        <v>2.52</v>
      </c>
      <c r="K10" s="3">
        <v>2.4</v>
      </c>
      <c r="L10" s="3">
        <v>2.5499999999999998</v>
      </c>
      <c r="M10" s="3"/>
      <c r="N10" s="3"/>
      <c r="O10" s="3"/>
      <c r="P10" s="3"/>
      <c r="Q10" s="3"/>
      <c r="R10" s="3"/>
    </row>
    <row r="11" spans="1:18" x14ac:dyDescent="0.25">
      <c r="A11" s="2" t="s">
        <v>21</v>
      </c>
      <c r="B11" s="3"/>
      <c r="C11" s="3">
        <v>0.44</v>
      </c>
      <c r="D11" s="3">
        <v>0.44</v>
      </c>
      <c r="E11" s="3">
        <v>0.63</v>
      </c>
      <c r="F11" s="3">
        <v>0.27</v>
      </c>
      <c r="G11" s="3">
        <v>0.19</v>
      </c>
      <c r="H11" s="3">
        <v>0.97</v>
      </c>
      <c r="I11" s="3">
        <v>0.16</v>
      </c>
      <c r="J11" s="3">
        <v>0.73</v>
      </c>
      <c r="K11" s="3">
        <v>0.68</v>
      </c>
      <c r="L11" s="3">
        <v>0.7</v>
      </c>
      <c r="M11" s="3"/>
      <c r="N11" s="3"/>
      <c r="O11" s="3"/>
      <c r="P11" s="3"/>
      <c r="Q11" s="3"/>
      <c r="R11" s="3"/>
    </row>
    <row r="12" spans="1:18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5">
      <c r="A13" s="9" t="s">
        <v>30</v>
      </c>
      <c r="B13" s="3"/>
      <c r="C13" s="3">
        <v>0.5</v>
      </c>
      <c r="D13" s="3">
        <f>$A$4*C13+$B$4*D7+$C$4*D10+$D$4*D11+$E$4</f>
        <v>1.0109999999999999</v>
      </c>
      <c r="E13" s="3">
        <f>$A$4*D13+$B$4*E7+$C$4*E10+$D$4*E11+$E$4</f>
        <v>1.4700799999999996</v>
      </c>
      <c r="F13" s="3">
        <f t="shared" ref="F13:K13" si="1">$A$4*E13+$B$4*F7+$C$4*F10+$D$4*F11+$E$4</f>
        <v>1.7533943999999992</v>
      </c>
      <c r="G13" s="3">
        <f t="shared" si="1"/>
        <v>1.9042053919999988</v>
      </c>
      <c r="H13" s="3">
        <f t="shared" si="1"/>
        <v>1.9146623625599983</v>
      </c>
      <c r="I13" s="3">
        <f t="shared" si="1"/>
        <v>1.6978015878207977</v>
      </c>
      <c r="J13" s="3">
        <f>$A$4*I13+$B$4*J7+$C$4*J10+$D$4*J11+$E$4</f>
        <v>1.2828058736285413</v>
      </c>
      <c r="K13" s="3">
        <f t="shared" si="1"/>
        <v>0.57971093088167847</v>
      </c>
      <c r="L13" s="3">
        <f>$A$4*K13+$B$4*L7+$C$4*L10+$D$4*L11+$E$4</f>
        <v>-0.43744110155961952</v>
      </c>
      <c r="M13" s="3"/>
      <c r="N13" s="3"/>
      <c r="O13" s="3"/>
      <c r="P13" s="3"/>
      <c r="Q13" s="3"/>
      <c r="R13" s="3"/>
    </row>
    <row r="14" spans="1:18" x14ac:dyDescent="0.25">
      <c r="A14" s="2" t="s">
        <v>11</v>
      </c>
      <c r="B14" s="3"/>
      <c r="C14" s="8">
        <f>MAX(C15,C16)</f>
        <v>14.503301564972375</v>
      </c>
      <c r="D14" s="3">
        <f t="shared" ref="D14:L14" si="2">MAX(D15,D16)</f>
        <v>14.520540005283154</v>
      </c>
      <c r="E14" s="3">
        <f t="shared" si="2"/>
        <v>14.992049012949231</v>
      </c>
      <c r="F14" s="3">
        <f t="shared" si="2"/>
        <v>14.740141132165434</v>
      </c>
      <c r="G14" s="3">
        <f t="shared" si="2"/>
        <v>14.36963625151882</v>
      </c>
      <c r="H14" s="3">
        <f t="shared" si="2"/>
        <v>12.403214848707334</v>
      </c>
      <c r="I14" s="3">
        <f t="shared" si="2"/>
        <v>11.61298249815113</v>
      </c>
      <c r="J14" s="3">
        <f t="shared" si="2"/>
        <v>10.640676189759009</v>
      </c>
      <c r="K14" s="3">
        <f t="shared" si="2"/>
        <v>10.27881312165902</v>
      </c>
      <c r="L14" s="3">
        <f t="shared" si="2"/>
        <v>10.168816876984064</v>
      </c>
      <c r="M14" s="14">
        <v>10</v>
      </c>
      <c r="N14" s="3"/>
      <c r="O14" s="3"/>
      <c r="P14" s="3"/>
      <c r="Q14" s="3"/>
      <c r="R14" s="3"/>
    </row>
    <row r="15" spans="1:18" x14ac:dyDescent="0.25">
      <c r="A15" s="2" t="s">
        <v>12</v>
      </c>
      <c r="B15" s="3"/>
      <c r="C15" s="3">
        <f>$I$4+$G$4*C19*D14</f>
        <v>9.6350967070483762</v>
      </c>
      <c r="D15" s="3">
        <f t="shared" ref="D15:L15" si="3">$I$4+$G$4*D19*E14</f>
        <v>8.0052094077880991</v>
      </c>
      <c r="E15" s="3">
        <f t="shared" si="3"/>
        <v>12.118877591635966</v>
      </c>
      <c r="F15" s="3">
        <f t="shared" si="3"/>
        <v>13.275667121656598</v>
      </c>
      <c r="G15" s="3">
        <f t="shared" si="3"/>
        <v>14.36963625151882</v>
      </c>
      <c r="H15" s="3">
        <f t="shared" si="3"/>
        <v>12.403214848707334</v>
      </c>
      <c r="I15" s="3">
        <f t="shared" si="3"/>
        <v>11.61298249815113</v>
      </c>
      <c r="J15" s="3">
        <f t="shared" si="3"/>
        <v>8.5509765025336328</v>
      </c>
      <c r="K15" s="3">
        <f t="shared" si="3"/>
        <v>7.0875921117160186</v>
      </c>
      <c r="L15" s="3">
        <f t="shared" si="3"/>
        <v>7.2152604487236971</v>
      </c>
      <c r="M15" s="3"/>
      <c r="N15" s="3"/>
      <c r="O15" s="3"/>
      <c r="P15" s="3"/>
      <c r="Q15" s="3"/>
      <c r="R15" s="3"/>
    </row>
    <row r="16" spans="1:18" x14ac:dyDescent="0.25">
      <c r="A16" s="2" t="s">
        <v>13</v>
      </c>
      <c r="B16" s="3"/>
      <c r="C16" s="3">
        <f>$I$4-$K$4+C20*$G$4*D14</f>
        <v>14.503301564972375</v>
      </c>
      <c r="D16" s="3">
        <f t="shared" ref="D16:K16" si="4">$I$4-$K$4+D20*$G$4*E14</f>
        <v>14.520540005283154</v>
      </c>
      <c r="E16" s="3">
        <f t="shared" si="4"/>
        <v>14.992049012949231</v>
      </c>
      <c r="F16" s="3">
        <f t="shared" si="4"/>
        <v>14.740141132165434</v>
      </c>
      <c r="G16" s="3">
        <f t="shared" si="4"/>
        <v>12.975999759118409</v>
      </c>
      <c r="H16" s="3">
        <f t="shared" si="4"/>
        <v>12.155480981571227</v>
      </c>
      <c r="I16" s="3">
        <f t="shared" si="4"/>
        <v>11.217044099583434</v>
      </c>
      <c r="J16" s="3">
        <f t="shared" si="4"/>
        <v>10.640676189759009</v>
      </c>
      <c r="K16" s="3">
        <f t="shared" si="4"/>
        <v>10.27881312165902</v>
      </c>
      <c r="L16" s="3">
        <f>$I$4-$K$4+L20*$G$4*M14</f>
        <v>10.168816876984064</v>
      </c>
      <c r="M16" s="3"/>
      <c r="N16" s="3"/>
      <c r="O16" s="3"/>
      <c r="P16" s="3"/>
      <c r="Q16" s="3"/>
      <c r="R16" s="3"/>
    </row>
    <row r="17" spans="1:18" x14ac:dyDescent="0.25">
      <c r="A17" s="2" t="s">
        <v>14</v>
      </c>
      <c r="B17" s="3"/>
      <c r="C17" s="3">
        <f>$N$4*(10^C13)+$O$4*C8+$P$4*C9+$Q$4*C10+$R$4</f>
        <v>-0.40513167019494833</v>
      </c>
      <c r="D17" s="3">
        <f t="shared" ref="D17:L17" si="5">$N$4*(10^D13)+$O$4*D8+$P$4*D9+$Q$4*D10+$R$4</f>
        <v>-0.96730442212457834</v>
      </c>
      <c r="E17" s="3">
        <f t="shared" si="5"/>
        <v>0.27302587287088631</v>
      </c>
      <c r="F17" s="3">
        <f t="shared" si="5"/>
        <v>0.68776124070554978</v>
      </c>
      <c r="G17" s="3">
        <f t="shared" si="5"/>
        <v>1.8311718781369049</v>
      </c>
      <c r="H17" s="3">
        <f t="shared" si="5"/>
        <v>1.0773109647540107</v>
      </c>
      <c r="I17" s="3">
        <f t="shared" si="5"/>
        <v>1.0334698560615614</v>
      </c>
      <c r="J17" s="3">
        <f t="shared" si="5"/>
        <v>-0.17465660945915307</v>
      </c>
      <c r="K17" s="3">
        <f t="shared" si="5"/>
        <v>-0.78601907277472449</v>
      </c>
      <c r="L17" s="3">
        <f t="shared" si="5"/>
        <v>-0.70154329034871132</v>
      </c>
      <c r="M17" s="3"/>
      <c r="N17" s="3"/>
      <c r="O17" s="3"/>
      <c r="P17" s="3"/>
      <c r="Q17" s="3"/>
      <c r="R17" s="3"/>
    </row>
    <row r="18" spans="1:18" x14ac:dyDescent="0.25">
      <c r="A18" s="2" t="s">
        <v>15</v>
      </c>
      <c r="B18" s="3"/>
      <c r="C18" s="3">
        <f>$M$4+$N$4*(10^C13)+$O$4*C8+$P$4*C9+$Q$4*C10+$R$4</f>
        <v>3.1448683298050515</v>
      </c>
      <c r="D18" s="3">
        <f t="shared" ref="D18:L18" si="6">$M$4+$N$4*(10^D13)+$O$4*D8+$P$4*D9+$Q$4*D10+$R$4</f>
        <v>2.5826955778754215</v>
      </c>
      <c r="E18" s="3">
        <f t="shared" si="6"/>
        <v>3.8230258728708861</v>
      </c>
      <c r="F18" s="3">
        <f t="shared" si="6"/>
        <v>4.2377612407055505</v>
      </c>
      <c r="G18" s="3">
        <f t="shared" si="6"/>
        <v>5.3811718781369056</v>
      </c>
      <c r="H18" s="3">
        <f t="shared" si="6"/>
        <v>4.6273109647540096</v>
      </c>
      <c r="I18" s="3">
        <f t="shared" si="6"/>
        <v>4.5834698560615603</v>
      </c>
      <c r="J18" s="3">
        <f t="shared" si="6"/>
        <v>3.3753433905408468</v>
      </c>
      <c r="K18" s="3">
        <f t="shared" si="6"/>
        <v>2.7639809272252762</v>
      </c>
      <c r="L18" s="3">
        <f t="shared" si="6"/>
        <v>2.8484567096512885</v>
      </c>
      <c r="M18" s="3"/>
      <c r="N18" s="3"/>
      <c r="O18" s="3"/>
      <c r="P18" s="3"/>
      <c r="Q18" s="3"/>
      <c r="R18" s="3"/>
    </row>
    <row r="19" spans="1:18" x14ac:dyDescent="0.25">
      <c r="A19" s="2" t="s">
        <v>16</v>
      </c>
      <c r="B19" s="3"/>
      <c r="C19" s="3">
        <f>EXP(C17)/(1+EXP(C17))</f>
        <v>0.40008002776685958</v>
      </c>
      <c r="D19" s="3">
        <f t="shared" ref="D19:L20" si="7">EXP(D17)/(1+EXP(D17))</f>
        <v>0.27541811397045318</v>
      </c>
      <c r="E19" s="3">
        <f t="shared" si="7"/>
        <v>0.56783560099903663</v>
      </c>
      <c r="F19" s="3">
        <f t="shared" si="7"/>
        <v>0.66546871869338509</v>
      </c>
      <c r="G19" s="3">
        <f t="shared" si="7"/>
        <v>0.86190127168235586</v>
      </c>
      <c r="H19" s="3">
        <f t="shared" si="7"/>
        <v>0.74598477116710449</v>
      </c>
      <c r="I19" s="3">
        <f t="shared" si="7"/>
        <v>0.73758804658090149</v>
      </c>
      <c r="J19" s="3">
        <f t="shared" si="7"/>
        <v>0.4564465077433183</v>
      </c>
      <c r="K19" s="3">
        <f t="shared" si="7"/>
        <v>0.31302409019265254</v>
      </c>
      <c r="L19" s="3">
        <f t="shared" si="7"/>
        <v>0.33147014935295849</v>
      </c>
      <c r="M19" s="3"/>
      <c r="N19" s="3"/>
      <c r="O19" s="3"/>
      <c r="P19" s="3"/>
      <c r="Q19" s="3"/>
      <c r="R19" s="3"/>
    </row>
    <row r="20" spans="1:18" x14ac:dyDescent="0.25">
      <c r="A20" s="2" t="s">
        <v>17</v>
      </c>
      <c r="B20" s="3"/>
      <c r="C20" s="3">
        <f>EXP(C18)/(1+EXP(C18))</f>
        <v>0.95870604284414618</v>
      </c>
      <c r="D20" s="3">
        <f t="shared" si="7"/>
        <v>0.92973955890452153</v>
      </c>
      <c r="E20" s="3">
        <f t="shared" si="7"/>
        <v>0.97860615224216441</v>
      </c>
      <c r="F20" s="3">
        <f t="shared" si="7"/>
        <v>0.9857656591125481</v>
      </c>
      <c r="G20" s="3">
        <f t="shared" si="7"/>
        <v>0.99541865998818257</v>
      </c>
      <c r="H20" s="3">
        <f t="shared" si="7"/>
        <v>0.99031371649108113</v>
      </c>
      <c r="I20" s="3">
        <f t="shared" si="7"/>
        <v>0.98988400420897305</v>
      </c>
      <c r="J20" s="3">
        <f t="shared" si="7"/>
        <v>0.96692500535870229</v>
      </c>
      <c r="K20" s="3">
        <f t="shared" si="7"/>
        <v>0.94069810078012728</v>
      </c>
      <c r="L20" s="3">
        <f t="shared" si="7"/>
        <v>0.94523885329732604</v>
      </c>
      <c r="M20" s="3"/>
      <c r="N20" s="3"/>
      <c r="O20" s="3"/>
      <c r="P20" s="3"/>
      <c r="Q20" s="3"/>
      <c r="R20" s="3"/>
    </row>
    <row r="21" spans="1:18" s="8" customFormat="1" x14ac:dyDescent="0.25">
      <c r="A21" s="10" t="s">
        <v>28</v>
      </c>
      <c r="C21" s="8" t="b">
        <f>(C15&lt;C16)</f>
        <v>1</v>
      </c>
      <c r="D21" s="8" t="b">
        <f t="shared" ref="D21:L21" si="8">(D15&lt;D16)</f>
        <v>1</v>
      </c>
      <c r="E21" s="8" t="b">
        <f t="shared" si="8"/>
        <v>1</v>
      </c>
      <c r="F21" s="8" t="b">
        <f t="shared" si="8"/>
        <v>1</v>
      </c>
      <c r="G21" s="8" t="b">
        <f>(G15&lt;G16)</f>
        <v>0</v>
      </c>
      <c r="H21" s="8" t="b">
        <f t="shared" si="8"/>
        <v>0</v>
      </c>
      <c r="I21" s="8" t="b">
        <f t="shared" si="8"/>
        <v>0</v>
      </c>
      <c r="J21" s="8" t="b">
        <f t="shared" si="8"/>
        <v>1</v>
      </c>
      <c r="K21" s="8" t="b">
        <f t="shared" si="8"/>
        <v>1</v>
      </c>
      <c r="L21" s="8" t="b">
        <f t="shared" si="8"/>
        <v>1</v>
      </c>
    </row>
    <row r="22" spans="1:18" x14ac:dyDescent="0.25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x14ac:dyDescent="0.25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</sheetData>
  <pageMargins left="0.75" right="0.75" top="1" bottom="1" header="0.5" footer="0.5"/>
  <pageSetup orientation="portrait" horizontalDpi="300" verticalDpi="0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workbookViewId="0">
      <selection activeCell="M14" sqref="M14"/>
    </sheetView>
  </sheetViews>
  <sheetFormatPr defaultRowHeight="13.2" x14ac:dyDescent="0.25"/>
  <cols>
    <col min="1" max="1" width="8.88671875" style="2"/>
  </cols>
  <sheetData>
    <row r="1" spans="1:18" x14ac:dyDescent="0.25">
      <c r="A1" s="2" t="s">
        <v>0</v>
      </c>
    </row>
    <row r="3" spans="1:18" s="2" customFormat="1" x14ac:dyDescent="0.25">
      <c r="A3" s="2" t="s">
        <v>1</v>
      </c>
      <c r="B3" s="2" t="s">
        <v>2</v>
      </c>
      <c r="C3" s="2" t="s">
        <v>3</v>
      </c>
      <c r="D3" s="2" t="s">
        <v>23</v>
      </c>
      <c r="E3" s="2" t="s">
        <v>24</v>
      </c>
      <c r="G3" s="2" t="s">
        <v>4</v>
      </c>
      <c r="I3" s="2" t="s">
        <v>5</v>
      </c>
      <c r="K3" s="2" t="s">
        <v>6</v>
      </c>
      <c r="L3" s="13" t="s">
        <v>29</v>
      </c>
      <c r="M3" s="2" t="s">
        <v>7</v>
      </c>
      <c r="N3" s="2" t="s">
        <v>8</v>
      </c>
      <c r="O3" s="2" t="s">
        <v>9</v>
      </c>
      <c r="P3" s="2" t="s">
        <v>25</v>
      </c>
      <c r="Q3" s="2" t="s">
        <v>26</v>
      </c>
      <c r="R3" s="2" t="s">
        <v>27</v>
      </c>
    </row>
    <row r="4" spans="1:18" x14ac:dyDescent="0.25">
      <c r="A4" s="3">
        <v>1.18</v>
      </c>
      <c r="B4">
        <v>-0.2</v>
      </c>
      <c r="C4">
        <v>7.0000000000000007E-2</v>
      </c>
      <c r="D4">
        <v>0.1</v>
      </c>
      <c r="E4" s="6">
        <v>0.43</v>
      </c>
      <c r="G4">
        <v>0.97</v>
      </c>
      <c r="I4">
        <v>10</v>
      </c>
      <c r="K4">
        <v>3</v>
      </c>
      <c r="L4" s="11">
        <v>0.3</v>
      </c>
      <c r="M4">
        <v>3.55</v>
      </c>
      <c r="N4">
        <v>0.03</v>
      </c>
      <c r="O4" s="4">
        <v>0.55000000000000004</v>
      </c>
      <c r="P4" s="4">
        <v>0.35</v>
      </c>
      <c r="Q4" s="4">
        <v>1.25</v>
      </c>
      <c r="R4" s="4">
        <v>-5.15</v>
      </c>
    </row>
    <row r="6" spans="1:18" x14ac:dyDescent="0.25"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10</v>
      </c>
    </row>
    <row r="7" spans="1:18" x14ac:dyDescent="0.25">
      <c r="A7" s="2" t="s">
        <v>22</v>
      </c>
      <c r="C7">
        <v>0</v>
      </c>
      <c r="D7">
        <f>C7+1</f>
        <v>1</v>
      </c>
      <c r="E7">
        <f t="shared" ref="E7:K7" si="0">D7+1</f>
        <v>2</v>
      </c>
      <c r="F7">
        <f t="shared" si="0"/>
        <v>3</v>
      </c>
      <c r="G7">
        <f t="shared" si="0"/>
        <v>4</v>
      </c>
      <c r="H7">
        <f t="shared" si="0"/>
        <v>5</v>
      </c>
      <c r="I7">
        <f t="shared" si="0"/>
        <v>6</v>
      </c>
      <c r="J7">
        <f t="shared" si="0"/>
        <v>7</v>
      </c>
      <c r="K7">
        <f t="shared" si="0"/>
        <v>8</v>
      </c>
      <c r="L7">
        <f>K7+1</f>
        <v>9</v>
      </c>
    </row>
    <row r="8" spans="1:18" x14ac:dyDescent="0.25">
      <c r="A8" s="2" t="s">
        <v>18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</row>
    <row r="9" spans="1:18" x14ac:dyDescent="0.25">
      <c r="A9" s="2" t="s">
        <v>19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  <c r="I9">
        <v>2</v>
      </c>
      <c r="J9">
        <v>2</v>
      </c>
      <c r="K9">
        <v>2</v>
      </c>
      <c r="L9">
        <v>2</v>
      </c>
    </row>
    <row r="10" spans="1:18" x14ac:dyDescent="0.25">
      <c r="A10" s="2" t="s">
        <v>20</v>
      </c>
      <c r="C10">
        <v>2.72</v>
      </c>
      <c r="D10">
        <v>2.1</v>
      </c>
      <c r="E10">
        <v>2.63</v>
      </c>
      <c r="F10">
        <v>2.31</v>
      </c>
      <c r="G10">
        <v>2.66</v>
      </c>
      <c r="H10">
        <v>2.0099999999999998</v>
      </c>
      <c r="I10">
        <v>2.75</v>
      </c>
      <c r="J10">
        <v>2.52</v>
      </c>
      <c r="K10">
        <v>2.4</v>
      </c>
      <c r="L10">
        <v>2.5499999999999998</v>
      </c>
    </row>
    <row r="11" spans="1:18" x14ac:dyDescent="0.25">
      <c r="A11" s="2" t="s">
        <v>21</v>
      </c>
      <c r="C11">
        <v>0.44</v>
      </c>
      <c r="D11">
        <v>0.44</v>
      </c>
      <c r="E11">
        <v>0.63</v>
      </c>
      <c r="F11">
        <v>0.27</v>
      </c>
      <c r="G11">
        <v>0.19</v>
      </c>
      <c r="H11">
        <v>0.97</v>
      </c>
      <c r="I11">
        <v>0.16</v>
      </c>
      <c r="J11">
        <v>0.73</v>
      </c>
      <c r="K11">
        <v>0.68</v>
      </c>
      <c r="L11">
        <v>0.7</v>
      </c>
    </row>
    <row r="12" spans="1:18" x14ac:dyDescent="0.25">
      <c r="C12" s="5"/>
    </row>
    <row r="13" spans="1:18" x14ac:dyDescent="0.25">
      <c r="A13" s="2" t="s">
        <v>10</v>
      </c>
      <c r="B13" s="4"/>
      <c r="C13" s="4">
        <v>0.5</v>
      </c>
      <c r="D13" s="4">
        <f>$A$4*C13+$B$4*D7+$C$4*D10+$D$4*D11+$E$4</f>
        <v>1.0109999999999999</v>
      </c>
      <c r="E13" s="4">
        <f>$A$4*D13+$B$4*E7+$C$4*E10+$D$4*E11+$E$4</f>
        <v>1.4700799999999996</v>
      </c>
      <c r="F13" s="4">
        <f t="shared" ref="F13:K13" si="1">$A$4*E13+$B$4*F7+$C$4*F10+$D$4*F11+$E$4</f>
        <v>1.7533943999999992</v>
      </c>
      <c r="G13" s="4">
        <f t="shared" si="1"/>
        <v>1.9042053919999988</v>
      </c>
      <c r="H13" s="4">
        <f t="shared" si="1"/>
        <v>1.9146623625599983</v>
      </c>
      <c r="I13" s="4">
        <f t="shared" si="1"/>
        <v>1.6978015878207977</v>
      </c>
      <c r="J13" s="4">
        <f>$A$4*I13+$B$4*J7+$C$4*J10+$D$4*J11+$E$4</f>
        <v>1.2828058736285413</v>
      </c>
      <c r="K13" s="4">
        <f t="shared" si="1"/>
        <v>0.57971093088167847</v>
      </c>
      <c r="L13" s="4">
        <f>$A$4*K13+$B$4*L7+$C$4*L10+$D$4*L11+$E$4</f>
        <v>-0.43744110155961952</v>
      </c>
      <c r="M13" s="4"/>
    </row>
    <row r="14" spans="1:18" x14ac:dyDescent="0.25">
      <c r="A14" s="2" t="s">
        <v>11</v>
      </c>
      <c r="B14" s="4"/>
      <c r="C14" s="8">
        <f>MAX(C15,C16)</f>
        <v>10.748194018124023</v>
      </c>
      <c r="D14" s="4">
        <f t="shared" ref="D14:L14" si="2">MAX(D15,D16)</f>
        <v>4.3725203371843975</v>
      </c>
      <c r="E14" s="4">
        <f t="shared" si="2"/>
        <v>-9.5469612660434606</v>
      </c>
      <c r="F14" s="4">
        <f t="shared" si="2"/>
        <v>-19.411205867397136</v>
      </c>
      <c r="G14" s="4">
        <f t="shared" si="2"/>
        <v>-19.22308897888087</v>
      </c>
      <c r="H14" s="4">
        <f t="shared" si="2"/>
        <v>-6.1735611472463745</v>
      </c>
      <c r="I14" s="4">
        <f t="shared" si="2"/>
        <v>11.711563393953105</v>
      </c>
      <c r="J14" s="4">
        <f t="shared" si="2"/>
        <v>20.486896861982402</v>
      </c>
      <c r="K14" s="4">
        <f t="shared" si="2"/>
        <v>20.513889323136858</v>
      </c>
      <c r="L14" s="4">
        <f t="shared" si="2"/>
        <v>16.059249780471173</v>
      </c>
      <c r="M14" s="15">
        <v>10</v>
      </c>
    </row>
    <row r="15" spans="1:18" x14ac:dyDescent="0.25">
      <c r="A15" s="2" t="s">
        <v>12</v>
      </c>
      <c r="B15" s="4"/>
      <c r="C15" s="4">
        <f>$I$4+$G$4*C19*D14-$L$4*10^C13</f>
        <v>10.748194018124023</v>
      </c>
      <c r="D15" s="4">
        <f t="shared" ref="D15:L15" si="3">$I$4+$G$4*D19*E14-$L$4*10^D13</f>
        <v>4.3725203371843975</v>
      </c>
      <c r="E15" s="4">
        <f t="shared" si="3"/>
        <v>-9.5469612660434606</v>
      </c>
      <c r="F15" s="4">
        <f t="shared" si="3"/>
        <v>-19.411205867397136</v>
      </c>
      <c r="G15" s="4">
        <f t="shared" si="3"/>
        <v>-19.22308897888087</v>
      </c>
      <c r="H15" s="4">
        <f t="shared" si="3"/>
        <v>-6.1735611472463745</v>
      </c>
      <c r="I15" s="4">
        <f t="shared" si="3"/>
        <v>9.6978649692103591</v>
      </c>
      <c r="J15" s="4">
        <f t="shared" si="3"/>
        <v>13.329154442116927</v>
      </c>
      <c r="K15" s="4">
        <f t="shared" si="3"/>
        <v>13.736314817904525</v>
      </c>
      <c r="L15" s="4">
        <f t="shared" si="3"/>
        <v>13.105693352210809</v>
      </c>
      <c r="M15" s="4"/>
    </row>
    <row r="16" spans="1:18" x14ac:dyDescent="0.25">
      <c r="A16" s="2" t="s">
        <v>13</v>
      </c>
      <c r="B16" s="4"/>
      <c r="C16" s="4">
        <f>$I$4-$K$4+C20*$G$4*D14-$L$4*10^C13</f>
        <v>10.117519521575565</v>
      </c>
      <c r="D16" s="4">
        <f t="shared" ref="D16:L16" si="4">$I$4-$K$4+D20*$G$4*E14-$L$4*10^D13</f>
        <v>-4.6868577084329264</v>
      </c>
      <c r="E16" s="4">
        <f t="shared" si="4"/>
        <v>-20.281306448454686</v>
      </c>
      <c r="F16" s="4">
        <f t="shared" si="4"/>
        <v>-28.383589555177785</v>
      </c>
      <c r="G16" s="4">
        <f t="shared" si="4"/>
        <v>-23.022638406979731</v>
      </c>
      <c r="H16" s="4">
        <f t="shared" si="4"/>
        <v>-6.3979314330711006</v>
      </c>
      <c r="I16" s="4">
        <f t="shared" si="4"/>
        <v>11.711563393953105</v>
      </c>
      <c r="J16" s="4">
        <f t="shared" si="4"/>
        <v>20.486896861982402</v>
      </c>
      <c r="K16" s="4">
        <f t="shared" si="4"/>
        <v>20.513889323136858</v>
      </c>
      <c r="L16" s="4">
        <f t="shared" si="4"/>
        <v>16.059249780471173</v>
      </c>
      <c r="M16" s="4"/>
    </row>
    <row r="17" spans="1:13" x14ac:dyDescent="0.25">
      <c r="A17" s="2" t="s">
        <v>14</v>
      </c>
      <c r="B17" s="4"/>
      <c r="C17" s="4">
        <f>$N$4*(10^C13)+$O$4*C8+$P$4*C9+$Q$4*C10+$R$4</f>
        <v>-0.40513167019494833</v>
      </c>
      <c r="D17" s="4">
        <f t="shared" ref="D17:L17" si="5">$N$4*(10^D13)+$O$4*D8+$P$4*D9+$Q$4*D10+$R$4</f>
        <v>-0.96730442212457834</v>
      </c>
      <c r="E17" s="4">
        <f t="shared" si="5"/>
        <v>0.27302587287088631</v>
      </c>
      <c r="F17" s="4">
        <f t="shared" si="5"/>
        <v>0.68776124070554978</v>
      </c>
      <c r="G17" s="4">
        <f t="shared" si="5"/>
        <v>1.8311718781369049</v>
      </c>
      <c r="H17" s="4">
        <f t="shared" si="5"/>
        <v>1.0773109647540107</v>
      </c>
      <c r="I17" s="4">
        <f t="shared" si="5"/>
        <v>1.0334698560615614</v>
      </c>
      <c r="J17" s="4">
        <f t="shared" si="5"/>
        <v>-0.17465660945915307</v>
      </c>
      <c r="K17" s="4">
        <f t="shared" si="5"/>
        <v>-0.78601907277472449</v>
      </c>
      <c r="L17" s="4">
        <f t="shared" si="5"/>
        <v>-0.70154329034871132</v>
      </c>
      <c r="M17" s="4"/>
    </row>
    <row r="18" spans="1:13" x14ac:dyDescent="0.25">
      <c r="A18" s="2" t="s">
        <v>15</v>
      </c>
      <c r="B18" s="4"/>
      <c r="C18" s="4">
        <f>$M$4+$N$4*(10^C13)+$O$4*C8+$P$4*C9+$Q$4*C10+$R$4</f>
        <v>3.1448683298050515</v>
      </c>
      <c r="D18" s="4">
        <f t="shared" ref="D18:L18" si="6">$M$4+$N$4*(10^D13)+$O$4*D8+$P$4*D9+$Q$4*D10+$R$4</f>
        <v>2.5826955778754215</v>
      </c>
      <c r="E18" s="4">
        <f t="shared" si="6"/>
        <v>3.8230258728708861</v>
      </c>
      <c r="F18" s="4">
        <f t="shared" si="6"/>
        <v>4.2377612407055505</v>
      </c>
      <c r="G18" s="4">
        <f t="shared" si="6"/>
        <v>5.3811718781369056</v>
      </c>
      <c r="H18" s="4">
        <f t="shared" si="6"/>
        <v>4.6273109647540096</v>
      </c>
      <c r="I18" s="4">
        <f t="shared" si="6"/>
        <v>4.5834698560615603</v>
      </c>
      <c r="J18" s="4">
        <f t="shared" si="6"/>
        <v>3.3753433905408468</v>
      </c>
      <c r="K18" s="4">
        <f t="shared" si="6"/>
        <v>2.7639809272252762</v>
      </c>
      <c r="L18" s="4">
        <f t="shared" si="6"/>
        <v>2.8484567096512885</v>
      </c>
      <c r="M18" s="4"/>
    </row>
    <row r="19" spans="1:13" x14ac:dyDescent="0.25">
      <c r="A19" s="2" t="s">
        <v>16</v>
      </c>
      <c r="B19" s="4"/>
      <c r="C19" s="4">
        <f>EXP(C17)/(1+EXP(C17))</f>
        <v>0.40008002776685958</v>
      </c>
      <c r="D19" s="4">
        <f t="shared" ref="D19:L20" si="7">EXP(D17)/(1+EXP(D17))</f>
        <v>0.27541811397045318</v>
      </c>
      <c r="E19" s="4">
        <f t="shared" si="7"/>
        <v>0.56783560099903663</v>
      </c>
      <c r="F19" s="4">
        <f t="shared" si="7"/>
        <v>0.66546871869338509</v>
      </c>
      <c r="G19" s="4">
        <f t="shared" si="7"/>
        <v>0.86190127168235586</v>
      </c>
      <c r="H19" s="4">
        <f t="shared" si="7"/>
        <v>0.74598477116710449</v>
      </c>
      <c r="I19" s="4">
        <f t="shared" si="7"/>
        <v>0.73758804658090149</v>
      </c>
      <c r="J19" s="4">
        <f t="shared" si="7"/>
        <v>0.4564465077433183</v>
      </c>
      <c r="K19" s="4">
        <f t="shared" si="7"/>
        <v>0.31302409019265254</v>
      </c>
      <c r="L19" s="4">
        <f t="shared" si="7"/>
        <v>0.33147014935295849</v>
      </c>
      <c r="M19" s="4"/>
    </row>
    <row r="20" spans="1:13" x14ac:dyDescent="0.25">
      <c r="A20" s="2" t="s">
        <v>17</v>
      </c>
      <c r="B20" s="4"/>
      <c r="C20" s="4">
        <f>EXP(C18)/(1+EXP(C18))</f>
        <v>0.95870604284414618</v>
      </c>
      <c r="D20" s="4">
        <f t="shared" si="7"/>
        <v>0.92973955890452153</v>
      </c>
      <c r="E20" s="4">
        <f t="shared" si="7"/>
        <v>0.97860615224216441</v>
      </c>
      <c r="F20" s="4">
        <f t="shared" si="7"/>
        <v>0.9857656591125481</v>
      </c>
      <c r="G20" s="4">
        <f t="shared" si="7"/>
        <v>0.99541865998818257</v>
      </c>
      <c r="H20" s="4">
        <f t="shared" si="7"/>
        <v>0.99031371649108113</v>
      </c>
      <c r="I20" s="4">
        <f t="shared" si="7"/>
        <v>0.98988400420897305</v>
      </c>
      <c r="J20" s="4">
        <f t="shared" si="7"/>
        <v>0.96692500535870229</v>
      </c>
      <c r="K20" s="4">
        <f t="shared" si="7"/>
        <v>0.94069810078012728</v>
      </c>
      <c r="L20" s="4">
        <f t="shared" si="7"/>
        <v>0.94523885329732604</v>
      </c>
      <c r="M20" s="4"/>
    </row>
    <row r="21" spans="1:13" s="8" customFormat="1" x14ac:dyDescent="0.25">
      <c r="A21" s="10" t="s">
        <v>28</v>
      </c>
      <c r="C21" s="8" t="b">
        <f>(C15&lt;C16)</f>
        <v>0</v>
      </c>
      <c r="D21" s="8" t="b">
        <f t="shared" ref="D21:L21" si="8">(D15&lt;D16)</f>
        <v>0</v>
      </c>
      <c r="E21" s="8" t="b">
        <f t="shared" si="8"/>
        <v>0</v>
      </c>
      <c r="F21" s="8" t="b">
        <f t="shared" si="8"/>
        <v>0</v>
      </c>
      <c r="G21" s="8" t="b">
        <f>(G15&lt;G16)</f>
        <v>0</v>
      </c>
      <c r="H21" s="8" t="b">
        <f t="shared" si="8"/>
        <v>0</v>
      </c>
      <c r="I21" s="8" t="b">
        <f t="shared" si="8"/>
        <v>1</v>
      </c>
      <c r="J21" s="8" t="b">
        <f t="shared" si="8"/>
        <v>1</v>
      </c>
      <c r="K21" s="8" t="b">
        <f t="shared" si="8"/>
        <v>1</v>
      </c>
      <c r="L21" s="8" t="b">
        <f t="shared" si="8"/>
        <v>1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 6, ex 2</vt:lpstr>
      <vt:lpstr>Ch 6, ex 3</vt:lpstr>
      <vt:lpstr>Ch 6, ex 2 (chg fee)</vt:lpstr>
      <vt:lpstr>Ch 6, ex 3 (chg MC)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 Ravi </cp:lastModifiedBy>
  <dcterms:created xsi:type="dcterms:W3CDTF">1996-10-14T23:33:28Z</dcterms:created>
  <dcterms:modified xsi:type="dcterms:W3CDTF">2013-04-30T12:13:48Z</dcterms:modified>
</cp:coreProperties>
</file>