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Users\NERF\Documents\forskning\aktiva\risk_uncertainty_book\exercizes\ch10\"/>
    </mc:Choice>
  </mc:AlternateContent>
  <bookViews>
    <workbookView xWindow="0" yWindow="0" windowWidth="38400" windowHeight="17235" activeTab="1"/>
  </bookViews>
  <sheets>
    <sheet name="figure" sheetId="11" r:id="rId1"/>
    <sheet name="q10_1" sheetId="7" r:id="rId2"/>
  </sheets>
  <calcPr calcId="152511"/>
</workbook>
</file>

<file path=xl/calcChain.xml><?xml version="1.0" encoding="utf-8"?>
<calcChain xmlns="http://schemas.openxmlformats.org/spreadsheetml/2006/main">
  <c r="C16" i="7" l="1"/>
  <c r="E16" i="7" s="1"/>
  <c r="C17" i="7"/>
  <c r="L17" i="7" s="1"/>
  <c r="C18" i="7"/>
  <c r="C19" i="7"/>
  <c r="C20" i="7"/>
  <c r="C21" i="7"/>
  <c r="C22" i="7"/>
  <c r="C23" i="7"/>
  <c r="C24" i="7"/>
  <c r="C25" i="7"/>
  <c r="C26" i="7"/>
  <c r="C27" i="7"/>
  <c r="C15" i="7"/>
  <c r="E15" i="7" s="1"/>
  <c r="P16" i="7"/>
  <c r="P17" i="7"/>
  <c r="P18" i="7"/>
  <c r="P19" i="7"/>
  <c r="P20" i="7"/>
  <c r="P21" i="7"/>
  <c r="P15" i="7"/>
  <c r="R15" i="7" s="1"/>
  <c r="O15" i="7"/>
  <c r="Q15" i="7" s="1"/>
  <c r="B16" i="7"/>
  <c r="D16" i="7" s="1"/>
  <c r="B17" i="7"/>
  <c r="D17" i="7" s="1"/>
  <c r="B18" i="7"/>
  <c r="D18" i="7" s="1"/>
  <c r="B19" i="7"/>
  <c r="D19" i="7" s="1"/>
  <c r="B20" i="7"/>
  <c r="D20" i="7" s="1"/>
  <c r="B21" i="7"/>
  <c r="D21" i="7" s="1"/>
  <c r="B22" i="7"/>
  <c r="O22" i="7" s="1"/>
  <c r="B23" i="7"/>
  <c r="O23" i="7" s="1"/>
  <c r="B24" i="7"/>
  <c r="D24" i="7" s="1"/>
  <c r="Q24" i="7" s="1"/>
  <c r="B25" i="7"/>
  <c r="O25" i="7" s="1"/>
  <c r="B26" i="7"/>
  <c r="O26" i="7" s="1"/>
  <c r="B27" i="7"/>
  <c r="D27" i="7" s="1"/>
  <c r="Q27" i="7" s="1"/>
  <c r="B15" i="7"/>
  <c r="D15" i="7" s="1"/>
  <c r="A16" i="7"/>
  <c r="A17" i="7" s="1"/>
  <c r="O17" i="7" s="1"/>
  <c r="Q17" i="7" s="1"/>
  <c r="R17" i="7" l="1"/>
  <c r="R16" i="7"/>
  <c r="O16" i="7"/>
  <c r="Q16" i="7" s="1"/>
  <c r="S16" i="7" s="1"/>
  <c r="L18" i="7"/>
  <c r="D25" i="7"/>
  <c r="Q25" i="7" s="1"/>
  <c r="H12" i="7"/>
  <c r="I16" i="7" s="1"/>
  <c r="D22" i="7"/>
  <c r="Q22" i="7" s="1"/>
  <c r="E18" i="7"/>
  <c r="O24" i="7"/>
  <c r="O27" i="7"/>
  <c r="E17" i="7"/>
  <c r="F17" i="7" s="1"/>
  <c r="D26" i="7"/>
  <c r="Q26" i="7" s="1"/>
  <c r="D23" i="7"/>
  <c r="Q23" i="7" s="1"/>
  <c r="S15" i="7"/>
  <c r="L16" i="7"/>
  <c r="M16" i="7" s="1"/>
  <c r="L15" i="7"/>
  <c r="M15" i="7" s="1"/>
  <c r="F15" i="7"/>
  <c r="F16" i="7"/>
  <c r="A18" i="7"/>
  <c r="M17" i="7"/>
  <c r="R18" i="7" l="1"/>
  <c r="O18" i="7"/>
  <c r="Q18" i="7" s="1"/>
  <c r="I15" i="7"/>
  <c r="I17" i="7"/>
  <c r="I18" i="7"/>
  <c r="H17" i="7"/>
  <c r="H16" i="7"/>
  <c r="J16" i="7" s="1"/>
  <c r="H15" i="7"/>
  <c r="M18" i="7"/>
  <c r="A19" i="7"/>
  <c r="F18" i="7"/>
  <c r="S17" i="7"/>
  <c r="R19" i="7" l="1"/>
  <c r="O19" i="7"/>
  <c r="Q19" i="7" s="1"/>
  <c r="L19" i="7"/>
  <c r="E19" i="7"/>
  <c r="J17" i="7"/>
  <c r="J15" i="7"/>
  <c r="W18" i="7"/>
  <c r="S18" i="7"/>
  <c r="X18" i="7" s="1"/>
  <c r="F19" i="7"/>
  <c r="A20" i="7"/>
  <c r="M19" i="7"/>
  <c r="I19" i="7"/>
  <c r="U18" i="7"/>
  <c r="H18" i="7"/>
  <c r="J18" i="7" s="1"/>
  <c r="R20" i="7" l="1"/>
  <c r="O20" i="7"/>
  <c r="Q20" i="7" s="1"/>
  <c r="E20" i="7"/>
  <c r="L20" i="7"/>
  <c r="V18" i="7"/>
  <c r="H19" i="7"/>
  <c r="J19" i="7" s="1"/>
  <c r="S19" i="7"/>
  <c r="F20" i="7"/>
  <c r="A21" i="7"/>
  <c r="M20" i="7"/>
  <c r="I20" i="7"/>
  <c r="R21" i="7" l="1"/>
  <c r="O21" i="7"/>
  <c r="Q21" i="7" s="1"/>
  <c r="L21" i="7"/>
  <c r="E21" i="7"/>
  <c r="H20" i="7"/>
  <c r="J20" i="7" s="1"/>
  <c r="F21" i="7"/>
  <c r="A22" i="7"/>
  <c r="M21" i="7"/>
  <c r="I21" i="7"/>
  <c r="S20" i="7"/>
  <c r="P22" i="7" l="1"/>
  <c r="R22" i="7" s="1"/>
  <c r="L22" i="7"/>
  <c r="E22" i="7"/>
  <c r="H21" i="7"/>
  <c r="J21" i="7" s="1"/>
  <c r="S22" i="7"/>
  <c r="F22" i="7"/>
  <c r="A23" i="7"/>
  <c r="M22" i="7"/>
  <c r="I22" i="7"/>
  <c r="S21" i="7"/>
  <c r="P23" i="7" l="1"/>
  <c r="E23" i="7"/>
  <c r="R23" i="7"/>
  <c r="L23" i="7"/>
  <c r="H22" i="7"/>
  <c r="J22" i="7" s="1"/>
  <c r="S23" i="7"/>
  <c r="F23" i="7"/>
  <c r="A24" i="7"/>
  <c r="M23" i="7"/>
  <c r="I23" i="7"/>
  <c r="P24" i="7" l="1"/>
  <c r="R24" i="7"/>
  <c r="E24" i="7"/>
  <c r="L24" i="7"/>
  <c r="H23" i="7"/>
  <c r="J23" i="7" s="1"/>
  <c r="A25" i="7"/>
  <c r="S24" i="7"/>
  <c r="F24" i="7"/>
  <c r="M24" i="7"/>
  <c r="I24" i="7"/>
  <c r="P25" i="7" l="1"/>
  <c r="R25" i="7" s="1"/>
  <c r="S25" i="7" s="1"/>
  <c r="L25" i="7"/>
  <c r="E25" i="7"/>
  <c r="X24" i="7"/>
  <c r="X28" i="7" s="1"/>
  <c r="W24" i="7"/>
  <c r="W28" i="7" s="1"/>
  <c r="A26" i="7"/>
  <c r="M25" i="7"/>
  <c r="F25" i="7"/>
  <c r="I25" i="7"/>
  <c r="H24" i="7"/>
  <c r="J24" i="7" s="1"/>
  <c r="U24" i="7"/>
  <c r="U28" i="7" s="1"/>
  <c r="P26" i="7" l="1"/>
  <c r="R26" i="7"/>
  <c r="E26" i="7"/>
  <c r="L26" i="7"/>
  <c r="V24" i="7"/>
  <c r="V28" i="7" s="1"/>
  <c r="H25" i="7"/>
  <c r="J25" i="7" s="1"/>
  <c r="A27" i="7"/>
  <c r="M26" i="7"/>
  <c r="S26" i="7"/>
  <c r="F26" i="7"/>
  <c r="I26" i="7"/>
  <c r="P27" i="7" l="1"/>
  <c r="R27" i="7" s="1"/>
  <c r="E27" i="7"/>
  <c r="L27" i="7"/>
  <c r="H26" i="7"/>
  <c r="J26" i="7" s="1"/>
  <c r="M27" i="7"/>
  <c r="S27" i="7"/>
  <c r="F27" i="7"/>
  <c r="I27" i="7"/>
  <c r="H27" i="7" l="1"/>
  <c r="J27" i="7" s="1"/>
</calcChain>
</file>

<file path=xl/sharedStrings.xml><?xml version="1.0" encoding="utf-8"?>
<sst xmlns="http://schemas.openxmlformats.org/spreadsheetml/2006/main" count="53" uniqueCount="47">
  <si>
    <t>s</t>
  </si>
  <si>
    <t>FR</t>
  </si>
  <si>
    <t>FLEX</t>
  </si>
  <si>
    <t>FF</t>
  </si>
  <si>
    <t>FINHED</t>
  </si>
  <si>
    <t>hedge</t>
  </si>
  <si>
    <t>2 countries: Home and foreign</t>
  </si>
  <si>
    <t>s is exchange rate (home currency price of foreign currency)</t>
  </si>
  <si>
    <t>Profit from home market is</t>
  </si>
  <si>
    <t>Profit from foreign market is</t>
  </si>
  <si>
    <t>consider different strategies</t>
  </si>
  <si>
    <t>markets are segmented (maybe do another benchmark without this)</t>
  </si>
  <si>
    <t>c</t>
  </si>
  <si>
    <t>c'</t>
  </si>
  <si>
    <t>F</t>
  </si>
  <si>
    <t>of in total h(f-s)</t>
  </si>
  <si>
    <t>h</t>
  </si>
  <si>
    <t>f</t>
  </si>
  <si>
    <t xml:space="preserve">b: FINHED same as bench but with full hedging. Buy foreign currency at price on the forward market at rate f and of quantity q. The gain or loss on the hedge </t>
  </si>
  <si>
    <t>FFL</t>
  </si>
  <si>
    <t>p=(100+sc')/2 if a&lt;1</t>
  </si>
  <si>
    <t>E(p)</t>
  </si>
  <si>
    <t xml:space="preserve">BENCH </t>
  </si>
  <si>
    <t>q</t>
  </si>
  <si>
    <t>q'</t>
  </si>
  <si>
    <t>(100-q)*q-c*q</t>
  </si>
  <si>
    <t>s*(100-q')q'-c*q'</t>
  </si>
  <si>
    <t>If produce in home:</t>
  </si>
  <si>
    <t>a: BENCH, preset quantity on each market, E(s)=1</t>
  </si>
  <si>
    <t>How high should h be, well if want to hedge fully set equal to dpi/ds=q'(100-q')=</t>
  </si>
  <si>
    <t>same as BENCH but with production in foreign for the foeign market</t>
  </si>
  <si>
    <t>OPERHED</t>
  </si>
  <si>
    <t>Strategies in the face of risk and uncertainty</t>
  </si>
  <si>
    <t>These are calculations underlying figures 10.5 and 10.6</t>
  </si>
  <si>
    <t>Benchmark profits</t>
  </si>
  <si>
    <t>parameters:</t>
  </si>
  <si>
    <t>Financial hedging</t>
  </si>
  <si>
    <t>Operational hedging</t>
  </si>
  <si>
    <t>Flexible production</t>
  </si>
  <si>
    <t>Home profit</t>
  </si>
  <si>
    <t>Foreign profit</t>
  </si>
  <si>
    <t>Benchmark profit</t>
  </si>
  <si>
    <t>Foriegn profit</t>
  </si>
  <si>
    <t>Net profit: financial hedging</t>
  </si>
  <si>
    <t>Flexible profits</t>
  </si>
  <si>
    <t>Friberg: Managing risk and uncertainty Q10.1</t>
  </si>
  <si>
    <t>c: Operhed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</si>
</sst>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1" fillId="2" borderId="0" xfId="0" applyFon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v-SE"/>
              <a:t>Four</a:t>
            </a:r>
            <a:r>
              <a:rPr lang="sv-SE" baseline="0"/>
              <a:t> strategies: An example</a:t>
            </a:r>
            <a:endParaRPr lang="sv-SE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q10_1!$F$14</c:f>
              <c:strCache>
                <c:ptCount val="1"/>
                <c:pt idx="0">
                  <c:v>Benchmark profit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numRef>
              <c:f>q10_1!$A$15:$A$27</c:f>
              <c:numCache>
                <c:formatCode>General</c:formatCode>
                <c:ptCount val="13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0.79999999999999993</c:v>
                </c:pt>
                <c:pt idx="5">
                  <c:v>0.89999999999999991</c:v>
                </c:pt>
                <c:pt idx="6">
                  <c:v>0.99999999999999989</c:v>
                </c:pt>
                <c:pt idx="7">
                  <c:v>1.0999999999999999</c:v>
                </c:pt>
                <c:pt idx="8">
                  <c:v>1.2</c:v>
                </c:pt>
                <c:pt idx="9">
                  <c:v>1.3</c:v>
                </c:pt>
                <c:pt idx="10">
                  <c:v>1.4000000000000001</c:v>
                </c:pt>
                <c:pt idx="11">
                  <c:v>1.5000000000000002</c:v>
                </c:pt>
                <c:pt idx="12">
                  <c:v>1.6000000000000003</c:v>
                </c:pt>
              </c:numCache>
            </c:numRef>
          </c:cat>
          <c:val>
            <c:numRef>
              <c:f>q10_1!$F$15:$F$27</c:f>
              <c:numCache>
                <c:formatCode>General</c:formatCode>
                <c:ptCount val="13"/>
                <c:pt idx="0">
                  <c:v>540</c:v>
                </c:pt>
                <c:pt idx="1">
                  <c:v>750</c:v>
                </c:pt>
                <c:pt idx="2">
                  <c:v>960</c:v>
                </c:pt>
                <c:pt idx="3">
                  <c:v>1170</c:v>
                </c:pt>
                <c:pt idx="4">
                  <c:v>1379.9999999999998</c:v>
                </c:pt>
                <c:pt idx="5">
                  <c:v>1589.9999999999998</c:v>
                </c:pt>
                <c:pt idx="6">
                  <c:v>1799.9999999999995</c:v>
                </c:pt>
                <c:pt idx="7">
                  <c:v>2009.9999999999995</c:v>
                </c:pt>
                <c:pt idx="8">
                  <c:v>2220</c:v>
                </c:pt>
                <c:pt idx="9">
                  <c:v>2430</c:v>
                </c:pt>
                <c:pt idx="10">
                  <c:v>2640.0000000000005</c:v>
                </c:pt>
                <c:pt idx="11">
                  <c:v>2850.0000000000005</c:v>
                </c:pt>
                <c:pt idx="12">
                  <c:v>3060.0000000000009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q10_1!$J$14</c:f>
              <c:strCache>
                <c:ptCount val="1"/>
                <c:pt idx="0">
                  <c:v>Net profit: financial hedging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q10_1!$A$15:$A$27</c:f>
              <c:numCache>
                <c:formatCode>General</c:formatCode>
                <c:ptCount val="13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0.79999999999999993</c:v>
                </c:pt>
                <c:pt idx="5">
                  <c:v>0.89999999999999991</c:v>
                </c:pt>
                <c:pt idx="6">
                  <c:v>0.99999999999999989</c:v>
                </c:pt>
                <c:pt idx="7">
                  <c:v>1.0999999999999999</c:v>
                </c:pt>
                <c:pt idx="8">
                  <c:v>1.2</c:v>
                </c:pt>
                <c:pt idx="9">
                  <c:v>1.3</c:v>
                </c:pt>
                <c:pt idx="10">
                  <c:v>1.4000000000000001</c:v>
                </c:pt>
                <c:pt idx="11">
                  <c:v>1.5000000000000002</c:v>
                </c:pt>
                <c:pt idx="12">
                  <c:v>1.6000000000000003</c:v>
                </c:pt>
              </c:numCache>
            </c:numRef>
          </c:cat>
          <c:val>
            <c:numRef>
              <c:f>q10_1!$J$15:$J$27</c:f>
              <c:numCache>
                <c:formatCode>General</c:formatCode>
                <c:ptCount val="13"/>
                <c:pt idx="0">
                  <c:v>1770</c:v>
                </c:pt>
                <c:pt idx="1">
                  <c:v>1770</c:v>
                </c:pt>
                <c:pt idx="2">
                  <c:v>1770</c:v>
                </c:pt>
                <c:pt idx="3">
                  <c:v>1770</c:v>
                </c:pt>
                <c:pt idx="4">
                  <c:v>1770</c:v>
                </c:pt>
                <c:pt idx="5">
                  <c:v>1770</c:v>
                </c:pt>
                <c:pt idx="6">
                  <c:v>1769.9999999999998</c:v>
                </c:pt>
                <c:pt idx="7">
                  <c:v>1769.9999999999998</c:v>
                </c:pt>
                <c:pt idx="8">
                  <c:v>1770</c:v>
                </c:pt>
                <c:pt idx="9">
                  <c:v>1770</c:v>
                </c:pt>
                <c:pt idx="10">
                  <c:v>1770.0000000000002</c:v>
                </c:pt>
                <c:pt idx="11">
                  <c:v>1770</c:v>
                </c:pt>
                <c:pt idx="12">
                  <c:v>1770.0000000000002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q10_1!$M$14</c:f>
              <c:strCache>
                <c:ptCount val="1"/>
                <c:pt idx="0">
                  <c:v>Operational hedging</c:v>
                </c:pt>
              </c:strCache>
            </c:strRef>
          </c:tx>
          <c:spPr>
            <a:ln>
              <a:prstDash val="lgDashDot"/>
            </a:ln>
          </c:spPr>
          <c:marker>
            <c:symbol val="none"/>
          </c:marker>
          <c:cat>
            <c:numRef>
              <c:f>q10_1!$A$15:$A$27</c:f>
              <c:numCache>
                <c:formatCode>General</c:formatCode>
                <c:ptCount val="13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0.79999999999999993</c:v>
                </c:pt>
                <c:pt idx="5">
                  <c:v>0.89999999999999991</c:v>
                </c:pt>
                <c:pt idx="6">
                  <c:v>0.99999999999999989</c:v>
                </c:pt>
                <c:pt idx="7">
                  <c:v>1.0999999999999999</c:v>
                </c:pt>
                <c:pt idx="8">
                  <c:v>1.2</c:v>
                </c:pt>
                <c:pt idx="9">
                  <c:v>1.3</c:v>
                </c:pt>
                <c:pt idx="10">
                  <c:v>1.4000000000000001</c:v>
                </c:pt>
                <c:pt idx="11">
                  <c:v>1.5000000000000002</c:v>
                </c:pt>
                <c:pt idx="12">
                  <c:v>1.6000000000000003</c:v>
                </c:pt>
              </c:numCache>
            </c:numRef>
          </c:cat>
          <c:val>
            <c:numRef>
              <c:f>q10_1!$M$15:$M$27</c:f>
              <c:numCache>
                <c:formatCode>General</c:formatCode>
                <c:ptCount val="13"/>
                <c:pt idx="0">
                  <c:v>1020</c:v>
                </c:pt>
                <c:pt idx="1">
                  <c:v>1110</c:v>
                </c:pt>
                <c:pt idx="2">
                  <c:v>1200</c:v>
                </c:pt>
                <c:pt idx="3">
                  <c:v>1290</c:v>
                </c:pt>
                <c:pt idx="4">
                  <c:v>1380</c:v>
                </c:pt>
                <c:pt idx="5">
                  <c:v>1470</c:v>
                </c:pt>
                <c:pt idx="6">
                  <c:v>1559.9999999999998</c:v>
                </c:pt>
                <c:pt idx="7">
                  <c:v>1649.9999999999998</c:v>
                </c:pt>
                <c:pt idx="8">
                  <c:v>1740</c:v>
                </c:pt>
                <c:pt idx="9">
                  <c:v>1830</c:v>
                </c:pt>
                <c:pt idx="10">
                  <c:v>1920</c:v>
                </c:pt>
                <c:pt idx="11">
                  <c:v>2010</c:v>
                </c:pt>
                <c:pt idx="12">
                  <c:v>2100.0000000000009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q10_1!$S$14</c:f>
              <c:strCache>
                <c:ptCount val="1"/>
                <c:pt idx="0">
                  <c:v>Flexible profits</c:v>
                </c:pt>
              </c:strCache>
            </c:strRef>
          </c:tx>
          <c:marker>
            <c:symbol val="none"/>
          </c:marker>
          <c:cat>
            <c:numRef>
              <c:f>q10_1!$A$15:$A$27</c:f>
              <c:numCache>
                <c:formatCode>General</c:formatCode>
                <c:ptCount val="13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0.79999999999999993</c:v>
                </c:pt>
                <c:pt idx="5">
                  <c:v>0.89999999999999991</c:v>
                </c:pt>
                <c:pt idx="6">
                  <c:v>0.99999999999999989</c:v>
                </c:pt>
                <c:pt idx="7">
                  <c:v>1.0999999999999999</c:v>
                </c:pt>
                <c:pt idx="8">
                  <c:v>1.2</c:v>
                </c:pt>
                <c:pt idx="9">
                  <c:v>1.3</c:v>
                </c:pt>
                <c:pt idx="10">
                  <c:v>1.4000000000000001</c:v>
                </c:pt>
                <c:pt idx="11">
                  <c:v>1.5000000000000002</c:v>
                </c:pt>
                <c:pt idx="12">
                  <c:v>1.6000000000000003</c:v>
                </c:pt>
              </c:numCache>
            </c:numRef>
          </c:cat>
          <c:val>
            <c:numRef>
              <c:f>q10_1!$S$15:$S$27</c:f>
              <c:numCache>
                <c:formatCode>General</c:formatCode>
                <c:ptCount val="13"/>
                <c:pt idx="0">
                  <c:v>1944</c:v>
                </c:pt>
                <c:pt idx="1">
                  <c:v>1870</c:v>
                </c:pt>
                <c:pt idx="2">
                  <c:v>1804</c:v>
                </c:pt>
                <c:pt idx="3">
                  <c:v>1746</c:v>
                </c:pt>
                <c:pt idx="4">
                  <c:v>1696</c:v>
                </c:pt>
                <c:pt idx="5">
                  <c:v>1653.9999999999998</c:v>
                </c:pt>
                <c:pt idx="6">
                  <c:v>1620.0000000000002</c:v>
                </c:pt>
                <c:pt idx="7">
                  <c:v>1833.6363636363633</c:v>
                </c:pt>
                <c:pt idx="8">
                  <c:v>2053.333333333333</c:v>
                </c:pt>
                <c:pt idx="9">
                  <c:v>2277.6923076923076</c:v>
                </c:pt>
                <c:pt idx="10">
                  <c:v>2505.7142857142853</c:v>
                </c:pt>
                <c:pt idx="11">
                  <c:v>2736.666666666667</c:v>
                </c:pt>
                <c:pt idx="12">
                  <c:v>2970.0000000000005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3444392"/>
        <c:axId val="173441256"/>
      </c:lineChart>
      <c:catAx>
        <c:axId val="173444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sv-SE"/>
                  <a:t>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3441256"/>
        <c:crosses val="autoZero"/>
        <c:auto val="1"/>
        <c:lblAlgn val="ctr"/>
        <c:lblOffset val="100"/>
        <c:noMultiLvlLbl val="0"/>
      </c:catAx>
      <c:valAx>
        <c:axId val="1734412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sv-SE"/>
                  <a:t>Profits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34443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736" cy="606534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tabSelected="1" workbookViewId="0">
      <selection activeCell="H6" sqref="H6"/>
    </sheetView>
  </sheetViews>
  <sheetFormatPr defaultRowHeight="15" x14ac:dyDescent="0.25"/>
  <sheetData>
    <row r="1" spans="1:24" x14ac:dyDescent="0.25">
      <c r="A1" t="s">
        <v>45</v>
      </c>
      <c r="H1" t="s">
        <v>10</v>
      </c>
    </row>
    <row r="2" spans="1:24" x14ac:dyDescent="0.25">
      <c r="A2" t="s">
        <v>6</v>
      </c>
      <c r="H2" t="s">
        <v>28</v>
      </c>
    </row>
    <row r="3" spans="1:24" x14ac:dyDescent="0.25">
      <c r="A3" t="s">
        <v>7</v>
      </c>
      <c r="H3" t="s">
        <v>18</v>
      </c>
    </row>
    <row r="4" spans="1:24" x14ac:dyDescent="0.25">
      <c r="A4" t="s">
        <v>27</v>
      </c>
      <c r="H4" t="s">
        <v>15</v>
      </c>
      <c r="J4" t="s">
        <v>29</v>
      </c>
    </row>
    <row r="5" spans="1:24" x14ac:dyDescent="0.25">
      <c r="A5" t="s">
        <v>8</v>
      </c>
      <c r="D5" t="s">
        <v>25</v>
      </c>
      <c r="H5" t="s">
        <v>46</v>
      </c>
      <c r="J5" t="s">
        <v>30</v>
      </c>
    </row>
    <row r="6" spans="1:24" x14ac:dyDescent="0.25">
      <c r="A6" t="s">
        <v>9</v>
      </c>
      <c r="D6" t="s">
        <v>26</v>
      </c>
    </row>
    <row r="7" spans="1:24" x14ac:dyDescent="0.25">
      <c r="A7" t="s">
        <v>32</v>
      </c>
    </row>
    <row r="8" spans="1:24" x14ac:dyDescent="0.25">
      <c r="A8" t="s">
        <v>33</v>
      </c>
    </row>
    <row r="9" spans="1:24" x14ac:dyDescent="0.25">
      <c r="A9" t="s">
        <v>11</v>
      </c>
    </row>
    <row r="11" spans="1:24" x14ac:dyDescent="0.25">
      <c r="B11" s="1" t="s">
        <v>35</v>
      </c>
      <c r="C11" t="s">
        <v>12</v>
      </c>
      <c r="D11" t="s">
        <v>13</v>
      </c>
      <c r="E11" t="s">
        <v>14</v>
      </c>
      <c r="H11" t="s">
        <v>16</v>
      </c>
      <c r="I11" t="s">
        <v>17</v>
      </c>
      <c r="J11" t="s">
        <v>3</v>
      </c>
      <c r="M11" t="s">
        <v>1</v>
      </c>
      <c r="O11" t="s">
        <v>20</v>
      </c>
      <c r="S11" t="s">
        <v>19</v>
      </c>
    </row>
    <row r="12" spans="1:24" x14ac:dyDescent="0.25">
      <c r="C12">
        <v>40</v>
      </c>
      <c r="D12">
        <v>40</v>
      </c>
      <c r="E12">
        <v>0</v>
      </c>
      <c r="H12">
        <f>C21*(100-C21)</f>
        <v>2100</v>
      </c>
      <c r="I12">
        <v>1</v>
      </c>
      <c r="J12">
        <v>30</v>
      </c>
      <c r="M12">
        <v>240</v>
      </c>
      <c r="P12">
        <v>2</v>
      </c>
      <c r="S12">
        <v>180</v>
      </c>
    </row>
    <row r="13" spans="1:24" x14ac:dyDescent="0.25">
      <c r="B13" s="2" t="s">
        <v>34</v>
      </c>
      <c r="C13" s="3"/>
      <c r="H13" s="3" t="s">
        <v>36</v>
      </c>
      <c r="I13" s="3"/>
      <c r="L13" s="3" t="s">
        <v>37</v>
      </c>
      <c r="M13" s="3"/>
      <c r="O13" s="3" t="s">
        <v>38</v>
      </c>
      <c r="P13" s="3"/>
      <c r="U13" t="s">
        <v>21</v>
      </c>
    </row>
    <row r="14" spans="1:24" x14ac:dyDescent="0.25">
      <c r="A14" t="s">
        <v>0</v>
      </c>
      <c r="B14" t="s">
        <v>23</v>
      </c>
      <c r="C14" t="s">
        <v>24</v>
      </c>
      <c r="D14" t="s">
        <v>39</v>
      </c>
      <c r="E14" t="s">
        <v>40</v>
      </c>
      <c r="F14" t="s">
        <v>41</v>
      </c>
      <c r="H14" t="s">
        <v>41</v>
      </c>
      <c r="I14" t="s">
        <v>5</v>
      </c>
      <c r="J14" t="s">
        <v>43</v>
      </c>
      <c r="L14" t="s">
        <v>42</v>
      </c>
      <c r="M14" t="s">
        <v>37</v>
      </c>
      <c r="O14" t="s">
        <v>23</v>
      </c>
      <c r="P14" t="s">
        <v>24</v>
      </c>
      <c r="Q14" t="s">
        <v>39</v>
      </c>
      <c r="R14" t="s">
        <v>40</v>
      </c>
      <c r="S14" t="s">
        <v>44</v>
      </c>
      <c r="U14" t="s">
        <v>22</v>
      </c>
      <c r="V14" t="s">
        <v>4</v>
      </c>
      <c r="W14" t="s">
        <v>31</v>
      </c>
      <c r="X14" t="s">
        <v>2</v>
      </c>
    </row>
    <row r="15" spans="1:24" x14ac:dyDescent="0.25">
      <c r="A15">
        <v>0.4</v>
      </c>
      <c r="B15">
        <f>(100-C$12)/2</f>
        <v>30</v>
      </c>
      <c r="C15">
        <f>(100-C$12)/2</f>
        <v>30</v>
      </c>
      <c r="D15">
        <f>(100-B15)*B15-B15*C$12</f>
        <v>900</v>
      </c>
      <c r="E15">
        <f>A15*(100-C15)*C15-C15*C$12</f>
        <v>-360</v>
      </c>
      <c r="F15">
        <f>D15+E15-E$12</f>
        <v>540</v>
      </c>
      <c r="H15">
        <f>F15</f>
        <v>540</v>
      </c>
      <c r="I15">
        <f>H$12*(I$12-A15)</f>
        <v>1260</v>
      </c>
      <c r="J15">
        <f>H15+I15-J$12</f>
        <v>1770</v>
      </c>
      <c r="L15">
        <f>A15*(100-C15)*C15-A15*C15*D$12</f>
        <v>360</v>
      </c>
      <c r="M15">
        <f>L15+D15-M$12</f>
        <v>1020</v>
      </c>
      <c r="O15">
        <f>(100-A15*D$12)/2</f>
        <v>42</v>
      </c>
      <c r="P15">
        <f>(100-D$12)/2</f>
        <v>30</v>
      </c>
      <c r="Q15">
        <f>(100-O15)*O15-O15*D$12*A15</f>
        <v>1764</v>
      </c>
      <c r="R15">
        <f>A15*(100-P15)*P15-D$12*P15*A15</f>
        <v>360</v>
      </c>
      <c r="S15">
        <f>Q15+R15-S$12</f>
        <v>1944</v>
      </c>
    </row>
    <row r="16" spans="1:24" x14ac:dyDescent="0.25">
      <c r="A16">
        <f>A15+0.1</f>
        <v>0.5</v>
      </c>
      <c r="B16">
        <f t="shared" ref="B16:B27" si="0">(100-C$12)/2</f>
        <v>30</v>
      </c>
      <c r="C16">
        <f t="shared" ref="C16:C27" si="1">(100-C$12)/2</f>
        <v>30</v>
      </c>
      <c r="D16">
        <f t="shared" ref="D16:D27" si="2">(100-B16)*B16-B16*C$12</f>
        <v>900</v>
      </c>
      <c r="E16">
        <f t="shared" ref="E16:E27" si="3">A16*(100-C16)*C16-C16*C$12</f>
        <v>-150</v>
      </c>
      <c r="F16">
        <f t="shared" ref="F16:F27" si="4">D16+E16-E$12</f>
        <v>750</v>
      </c>
      <c r="H16">
        <f t="shared" ref="H16:H27" si="5">F16</f>
        <v>750</v>
      </c>
      <c r="I16">
        <f t="shared" ref="I16:I27" si="6">H$12*(I$12-A16)</f>
        <v>1050</v>
      </c>
      <c r="J16">
        <f t="shared" ref="J16:J27" si="7">H16+I16-J$12</f>
        <v>1770</v>
      </c>
      <c r="L16">
        <f t="shared" ref="L16:L27" si="8">A16*(100-C16)*C16-A16*C16*D$12</f>
        <v>450</v>
      </c>
      <c r="M16">
        <f t="shared" ref="M16:M27" si="9">L16+D16-M$12</f>
        <v>1110</v>
      </c>
      <c r="O16">
        <f t="shared" ref="O16:O21" si="10">(100-A16*D$12)/2</f>
        <v>40</v>
      </c>
      <c r="P16">
        <f t="shared" ref="P16:P21" si="11">(100-D$12)/2</f>
        <v>30</v>
      </c>
      <c r="Q16">
        <f t="shared" ref="Q16:Q21" si="12">(100-O16)*O16-O16*D$12*A16</f>
        <v>1600</v>
      </c>
      <c r="R16">
        <f t="shared" ref="R16:R21" si="13">A16*(100-P16)*P16-D$12*P16*A16</f>
        <v>450</v>
      </c>
      <c r="S16">
        <f t="shared" ref="S16:S27" si="14">Q16+R16-S$12</f>
        <v>1870</v>
      </c>
    </row>
    <row r="17" spans="1:24" x14ac:dyDescent="0.25">
      <c r="A17">
        <f t="shared" ref="A17:A27" si="15">A16+0.1</f>
        <v>0.6</v>
      </c>
      <c r="B17">
        <f t="shared" si="0"/>
        <v>30</v>
      </c>
      <c r="C17">
        <f t="shared" si="1"/>
        <v>30</v>
      </c>
      <c r="D17">
        <f t="shared" si="2"/>
        <v>900</v>
      </c>
      <c r="E17">
        <f t="shared" si="3"/>
        <v>60</v>
      </c>
      <c r="F17">
        <f t="shared" si="4"/>
        <v>960</v>
      </c>
      <c r="H17">
        <f t="shared" si="5"/>
        <v>960</v>
      </c>
      <c r="I17">
        <f t="shared" si="6"/>
        <v>840</v>
      </c>
      <c r="J17">
        <f t="shared" si="7"/>
        <v>1770</v>
      </c>
      <c r="L17">
        <f t="shared" si="8"/>
        <v>540</v>
      </c>
      <c r="M17">
        <f t="shared" si="9"/>
        <v>1200</v>
      </c>
      <c r="O17">
        <f t="shared" si="10"/>
        <v>38</v>
      </c>
      <c r="P17">
        <f t="shared" si="11"/>
        <v>30</v>
      </c>
      <c r="Q17">
        <f t="shared" si="12"/>
        <v>1444</v>
      </c>
      <c r="R17">
        <f t="shared" si="13"/>
        <v>540</v>
      </c>
      <c r="S17">
        <f t="shared" si="14"/>
        <v>1804</v>
      </c>
    </row>
    <row r="18" spans="1:24" x14ac:dyDescent="0.25">
      <c r="A18">
        <f t="shared" si="15"/>
        <v>0.7</v>
      </c>
      <c r="B18">
        <f t="shared" si="0"/>
        <v>30</v>
      </c>
      <c r="C18">
        <f t="shared" si="1"/>
        <v>30</v>
      </c>
      <c r="D18">
        <f t="shared" si="2"/>
        <v>900</v>
      </c>
      <c r="E18">
        <f t="shared" si="3"/>
        <v>270</v>
      </c>
      <c r="F18">
        <f t="shared" si="4"/>
        <v>1170</v>
      </c>
      <c r="H18">
        <f t="shared" si="5"/>
        <v>1170</v>
      </c>
      <c r="I18">
        <f t="shared" si="6"/>
        <v>630.00000000000011</v>
      </c>
      <c r="J18">
        <f t="shared" si="7"/>
        <v>1770</v>
      </c>
      <c r="L18">
        <f t="shared" si="8"/>
        <v>630</v>
      </c>
      <c r="M18">
        <f t="shared" si="9"/>
        <v>1290</v>
      </c>
      <c r="O18">
        <f t="shared" si="10"/>
        <v>36</v>
      </c>
      <c r="P18">
        <f t="shared" si="11"/>
        <v>30</v>
      </c>
      <c r="Q18">
        <f t="shared" si="12"/>
        <v>1296</v>
      </c>
      <c r="R18">
        <f t="shared" si="13"/>
        <v>630</v>
      </c>
      <c r="S18">
        <f t="shared" si="14"/>
        <v>1746</v>
      </c>
      <c r="U18">
        <f>0.5*F18</f>
        <v>585</v>
      </c>
      <c r="V18">
        <f>0.5*J18</f>
        <v>885</v>
      </c>
      <c r="W18">
        <f>0.5*M18</f>
        <v>645</v>
      </c>
      <c r="X18">
        <f>0.5*S18</f>
        <v>873</v>
      </c>
    </row>
    <row r="19" spans="1:24" x14ac:dyDescent="0.25">
      <c r="A19">
        <f t="shared" si="15"/>
        <v>0.79999999999999993</v>
      </c>
      <c r="B19">
        <f t="shared" si="0"/>
        <v>30</v>
      </c>
      <c r="C19">
        <f t="shared" si="1"/>
        <v>30</v>
      </c>
      <c r="D19">
        <f t="shared" si="2"/>
        <v>900</v>
      </c>
      <c r="E19">
        <f t="shared" si="3"/>
        <v>479.99999999999977</v>
      </c>
      <c r="F19">
        <f t="shared" si="4"/>
        <v>1379.9999999999998</v>
      </c>
      <c r="H19">
        <f t="shared" si="5"/>
        <v>1379.9999999999998</v>
      </c>
      <c r="I19">
        <f t="shared" si="6"/>
        <v>420.00000000000011</v>
      </c>
      <c r="J19">
        <f t="shared" si="7"/>
        <v>1770</v>
      </c>
      <c r="L19">
        <f t="shared" si="8"/>
        <v>719.99999999999989</v>
      </c>
      <c r="M19">
        <f t="shared" si="9"/>
        <v>1380</v>
      </c>
      <c r="O19">
        <f t="shared" si="10"/>
        <v>34</v>
      </c>
      <c r="P19">
        <f t="shared" si="11"/>
        <v>30</v>
      </c>
      <c r="Q19">
        <f t="shared" si="12"/>
        <v>1156</v>
      </c>
      <c r="R19">
        <f t="shared" si="13"/>
        <v>719.99999999999989</v>
      </c>
      <c r="S19">
        <f t="shared" si="14"/>
        <v>1696</v>
      </c>
    </row>
    <row r="20" spans="1:24" x14ac:dyDescent="0.25">
      <c r="A20">
        <f t="shared" si="15"/>
        <v>0.89999999999999991</v>
      </c>
      <c r="B20">
        <f t="shared" si="0"/>
        <v>30</v>
      </c>
      <c r="C20">
        <f t="shared" si="1"/>
        <v>30</v>
      </c>
      <c r="D20">
        <f t="shared" si="2"/>
        <v>900</v>
      </c>
      <c r="E20">
        <f t="shared" si="3"/>
        <v>689.99999999999977</v>
      </c>
      <c r="F20">
        <f t="shared" si="4"/>
        <v>1589.9999999999998</v>
      </c>
      <c r="H20">
        <f t="shared" si="5"/>
        <v>1589.9999999999998</v>
      </c>
      <c r="I20">
        <f t="shared" si="6"/>
        <v>210.0000000000002</v>
      </c>
      <c r="J20">
        <f t="shared" si="7"/>
        <v>1770</v>
      </c>
      <c r="L20">
        <f t="shared" si="8"/>
        <v>810</v>
      </c>
      <c r="M20">
        <f t="shared" si="9"/>
        <v>1470</v>
      </c>
      <c r="O20">
        <f t="shared" si="10"/>
        <v>32</v>
      </c>
      <c r="P20">
        <f t="shared" si="11"/>
        <v>30</v>
      </c>
      <c r="Q20">
        <f t="shared" si="12"/>
        <v>1024</v>
      </c>
      <c r="R20">
        <f t="shared" si="13"/>
        <v>809.99999999999977</v>
      </c>
      <c r="S20">
        <f t="shared" si="14"/>
        <v>1653.9999999999998</v>
      </c>
    </row>
    <row r="21" spans="1:24" x14ac:dyDescent="0.25">
      <c r="A21">
        <f t="shared" si="15"/>
        <v>0.99999999999999989</v>
      </c>
      <c r="B21">
        <f t="shared" si="0"/>
        <v>30</v>
      </c>
      <c r="C21">
        <f t="shared" si="1"/>
        <v>30</v>
      </c>
      <c r="D21">
        <f t="shared" si="2"/>
        <v>900</v>
      </c>
      <c r="E21">
        <f t="shared" si="3"/>
        <v>899.99999999999955</v>
      </c>
      <c r="F21">
        <f t="shared" si="4"/>
        <v>1799.9999999999995</v>
      </c>
      <c r="H21">
        <f t="shared" si="5"/>
        <v>1799.9999999999995</v>
      </c>
      <c r="I21">
        <f t="shared" si="6"/>
        <v>2.3314683517128287E-13</v>
      </c>
      <c r="J21">
        <f t="shared" si="7"/>
        <v>1769.9999999999998</v>
      </c>
      <c r="L21">
        <f t="shared" si="8"/>
        <v>899.99999999999977</v>
      </c>
      <c r="M21">
        <f t="shared" si="9"/>
        <v>1559.9999999999998</v>
      </c>
      <c r="O21">
        <f t="shared" si="10"/>
        <v>30.000000000000004</v>
      </c>
      <c r="P21">
        <f t="shared" si="11"/>
        <v>30</v>
      </c>
      <c r="Q21">
        <f t="shared" si="12"/>
        <v>900.00000000000045</v>
      </c>
      <c r="R21">
        <f t="shared" si="13"/>
        <v>899.99999999999977</v>
      </c>
      <c r="S21">
        <f t="shared" si="14"/>
        <v>1620.0000000000002</v>
      </c>
    </row>
    <row r="22" spans="1:24" x14ac:dyDescent="0.25">
      <c r="A22">
        <f t="shared" si="15"/>
        <v>1.0999999999999999</v>
      </c>
      <c r="B22">
        <f t="shared" si="0"/>
        <v>30</v>
      </c>
      <c r="C22">
        <f t="shared" si="1"/>
        <v>30</v>
      </c>
      <c r="D22">
        <f t="shared" si="2"/>
        <v>900</v>
      </c>
      <c r="E22">
        <f t="shared" si="3"/>
        <v>1109.9999999999995</v>
      </c>
      <c r="F22">
        <f t="shared" si="4"/>
        <v>2009.9999999999995</v>
      </c>
      <c r="H22">
        <f t="shared" si="5"/>
        <v>2009.9999999999995</v>
      </c>
      <c r="I22">
        <f t="shared" si="6"/>
        <v>-209.99999999999972</v>
      </c>
      <c r="J22">
        <f t="shared" si="7"/>
        <v>1769.9999999999998</v>
      </c>
      <c r="L22">
        <f t="shared" si="8"/>
        <v>989.99999999999977</v>
      </c>
      <c r="M22">
        <f t="shared" si="9"/>
        <v>1649.9999999999998</v>
      </c>
      <c r="O22">
        <f>B22</f>
        <v>30</v>
      </c>
      <c r="P22">
        <f>(100-D$12/A22)/2</f>
        <v>31.818181818181817</v>
      </c>
      <c r="Q22">
        <f>D22</f>
        <v>900</v>
      </c>
      <c r="R22">
        <f>A22*(100-P22)*P22-C$12*P22</f>
        <v>1113.6363636363633</v>
      </c>
      <c r="S22">
        <f t="shared" si="14"/>
        <v>1833.6363636363633</v>
      </c>
    </row>
    <row r="23" spans="1:24" x14ac:dyDescent="0.25">
      <c r="A23">
        <f t="shared" si="15"/>
        <v>1.2</v>
      </c>
      <c r="B23">
        <f t="shared" si="0"/>
        <v>30</v>
      </c>
      <c r="C23">
        <f t="shared" si="1"/>
        <v>30</v>
      </c>
      <c r="D23">
        <f t="shared" si="2"/>
        <v>900</v>
      </c>
      <c r="E23">
        <f t="shared" si="3"/>
        <v>1320</v>
      </c>
      <c r="F23">
        <f t="shared" si="4"/>
        <v>2220</v>
      </c>
      <c r="H23">
        <f t="shared" si="5"/>
        <v>2220</v>
      </c>
      <c r="I23">
        <f t="shared" si="6"/>
        <v>-419.99999999999989</v>
      </c>
      <c r="J23">
        <f t="shared" si="7"/>
        <v>1770</v>
      </c>
      <c r="L23">
        <f t="shared" si="8"/>
        <v>1080</v>
      </c>
      <c r="M23">
        <f t="shared" si="9"/>
        <v>1740</v>
      </c>
      <c r="O23">
        <f t="shared" ref="O23:O27" si="16">B23</f>
        <v>30</v>
      </c>
      <c r="P23">
        <f t="shared" ref="P23:P27" si="17">(100-D$12/A23)/2</f>
        <v>33.333333333333329</v>
      </c>
      <c r="Q23">
        <f t="shared" ref="Q23:Q27" si="18">D23</f>
        <v>900</v>
      </c>
      <c r="R23">
        <f t="shared" ref="R23:R27" si="19">A23*(100-P23)*P23-C$12*P23</f>
        <v>1333.333333333333</v>
      </c>
      <c r="S23">
        <f t="shared" si="14"/>
        <v>2053.333333333333</v>
      </c>
    </row>
    <row r="24" spans="1:24" x14ac:dyDescent="0.25">
      <c r="A24">
        <f t="shared" si="15"/>
        <v>1.3</v>
      </c>
      <c r="B24">
        <f t="shared" si="0"/>
        <v>30</v>
      </c>
      <c r="C24">
        <f t="shared" si="1"/>
        <v>30</v>
      </c>
      <c r="D24">
        <f t="shared" si="2"/>
        <v>900</v>
      </c>
      <c r="E24">
        <f t="shared" si="3"/>
        <v>1530</v>
      </c>
      <c r="F24">
        <f t="shared" si="4"/>
        <v>2430</v>
      </c>
      <c r="H24">
        <f t="shared" si="5"/>
        <v>2430</v>
      </c>
      <c r="I24">
        <f t="shared" si="6"/>
        <v>-630.00000000000011</v>
      </c>
      <c r="J24">
        <f t="shared" si="7"/>
        <v>1770</v>
      </c>
      <c r="L24">
        <f t="shared" si="8"/>
        <v>1170</v>
      </c>
      <c r="M24">
        <f t="shared" si="9"/>
        <v>1830</v>
      </c>
      <c r="O24">
        <f t="shared" si="16"/>
        <v>30</v>
      </c>
      <c r="P24">
        <f t="shared" si="17"/>
        <v>34.615384615384613</v>
      </c>
      <c r="Q24">
        <f t="shared" si="18"/>
        <v>900</v>
      </c>
      <c r="R24">
        <f t="shared" si="19"/>
        <v>1557.6923076923074</v>
      </c>
      <c r="S24">
        <f t="shared" si="14"/>
        <v>2277.6923076923076</v>
      </c>
      <c r="U24">
        <f t="shared" ref="U24" si="20">0.5*F24</f>
        <v>1215</v>
      </c>
      <c r="V24">
        <f t="shared" ref="V24" si="21">0.5*J24</f>
        <v>885</v>
      </c>
      <c r="W24">
        <f t="shared" ref="W24" si="22">0.5*M24</f>
        <v>915</v>
      </c>
      <c r="X24">
        <f t="shared" ref="X24" si="23">0.5*S24</f>
        <v>1138.8461538461538</v>
      </c>
    </row>
    <row r="25" spans="1:24" x14ac:dyDescent="0.25">
      <c r="A25">
        <f t="shared" si="15"/>
        <v>1.4000000000000001</v>
      </c>
      <c r="B25">
        <f t="shared" si="0"/>
        <v>30</v>
      </c>
      <c r="C25">
        <f t="shared" si="1"/>
        <v>30</v>
      </c>
      <c r="D25">
        <f t="shared" si="2"/>
        <v>900</v>
      </c>
      <c r="E25">
        <f t="shared" si="3"/>
        <v>1740.0000000000005</v>
      </c>
      <c r="F25">
        <f t="shared" si="4"/>
        <v>2640.0000000000005</v>
      </c>
      <c r="H25">
        <f t="shared" si="5"/>
        <v>2640.0000000000005</v>
      </c>
      <c r="I25">
        <f t="shared" si="6"/>
        <v>-840.00000000000023</v>
      </c>
      <c r="J25">
        <f t="shared" si="7"/>
        <v>1770.0000000000002</v>
      </c>
      <c r="L25">
        <f t="shared" si="8"/>
        <v>1260.0000000000002</v>
      </c>
      <c r="M25">
        <f t="shared" si="9"/>
        <v>1920</v>
      </c>
      <c r="O25">
        <f t="shared" si="16"/>
        <v>30</v>
      </c>
      <c r="P25">
        <f t="shared" si="17"/>
        <v>35.714285714285715</v>
      </c>
      <c r="Q25">
        <f t="shared" si="18"/>
        <v>900</v>
      </c>
      <c r="R25">
        <f t="shared" si="19"/>
        <v>1785.7142857142856</v>
      </c>
      <c r="S25">
        <f t="shared" si="14"/>
        <v>2505.7142857142853</v>
      </c>
    </row>
    <row r="26" spans="1:24" x14ac:dyDescent="0.25">
      <c r="A26">
        <f t="shared" si="15"/>
        <v>1.5000000000000002</v>
      </c>
      <c r="B26">
        <f t="shared" si="0"/>
        <v>30</v>
      </c>
      <c r="C26">
        <f t="shared" si="1"/>
        <v>30</v>
      </c>
      <c r="D26">
        <f t="shared" si="2"/>
        <v>900</v>
      </c>
      <c r="E26">
        <f t="shared" si="3"/>
        <v>1950.0000000000005</v>
      </c>
      <c r="F26">
        <f t="shared" si="4"/>
        <v>2850.0000000000005</v>
      </c>
      <c r="H26">
        <f t="shared" si="5"/>
        <v>2850.0000000000005</v>
      </c>
      <c r="I26">
        <f t="shared" si="6"/>
        <v>-1050.0000000000005</v>
      </c>
      <c r="J26">
        <f t="shared" si="7"/>
        <v>1770</v>
      </c>
      <c r="L26">
        <f t="shared" si="8"/>
        <v>1350.0000000000002</v>
      </c>
      <c r="M26">
        <f t="shared" si="9"/>
        <v>2010</v>
      </c>
      <c r="O26">
        <f t="shared" si="16"/>
        <v>30</v>
      </c>
      <c r="P26">
        <f t="shared" si="17"/>
        <v>36.666666666666671</v>
      </c>
      <c r="Q26">
        <f t="shared" si="18"/>
        <v>900</v>
      </c>
      <c r="R26">
        <f t="shared" si="19"/>
        <v>2016.666666666667</v>
      </c>
      <c r="S26">
        <f t="shared" si="14"/>
        <v>2736.666666666667</v>
      </c>
    </row>
    <row r="27" spans="1:24" x14ac:dyDescent="0.25">
      <c r="A27">
        <f t="shared" si="15"/>
        <v>1.6000000000000003</v>
      </c>
      <c r="B27">
        <f t="shared" si="0"/>
        <v>30</v>
      </c>
      <c r="C27">
        <f t="shared" si="1"/>
        <v>30</v>
      </c>
      <c r="D27">
        <f t="shared" si="2"/>
        <v>900</v>
      </c>
      <c r="E27">
        <f t="shared" si="3"/>
        <v>2160.0000000000009</v>
      </c>
      <c r="F27">
        <f t="shared" si="4"/>
        <v>3060.0000000000009</v>
      </c>
      <c r="H27">
        <f t="shared" si="5"/>
        <v>3060.0000000000009</v>
      </c>
      <c r="I27">
        <f t="shared" si="6"/>
        <v>-1260.0000000000007</v>
      </c>
      <c r="J27">
        <f t="shared" si="7"/>
        <v>1770.0000000000002</v>
      </c>
      <c r="L27">
        <f t="shared" si="8"/>
        <v>1440.0000000000007</v>
      </c>
      <c r="M27">
        <f t="shared" si="9"/>
        <v>2100.0000000000009</v>
      </c>
      <c r="O27">
        <f t="shared" si="16"/>
        <v>30</v>
      </c>
      <c r="P27">
        <f t="shared" si="17"/>
        <v>37.5</v>
      </c>
      <c r="Q27">
        <f t="shared" si="18"/>
        <v>900</v>
      </c>
      <c r="R27">
        <f t="shared" si="19"/>
        <v>2250.0000000000005</v>
      </c>
      <c r="S27">
        <f t="shared" si="14"/>
        <v>2970.0000000000005</v>
      </c>
    </row>
    <row r="28" spans="1:24" x14ac:dyDescent="0.25">
      <c r="U28">
        <f>SUM(U18:U27)</f>
        <v>1800</v>
      </c>
      <c r="V28">
        <f t="shared" ref="V28:X28" si="24">SUM(V18:V27)</f>
        <v>1770</v>
      </c>
      <c r="W28">
        <f t="shared" si="24"/>
        <v>1560</v>
      </c>
      <c r="X28">
        <f t="shared" si="24"/>
        <v>2011.8461538461538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q10_1</vt:lpstr>
      <vt:lpstr>figure</vt:lpstr>
    </vt:vector>
  </TitlesOfParts>
  <Company>Stockholm School of Economics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Friberg</dc:creator>
  <cp:lastModifiedBy>R Friberg</cp:lastModifiedBy>
  <cp:lastPrinted>2013-02-12T08:17:03Z</cp:lastPrinted>
  <dcterms:created xsi:type="dcterms:W3CDTF">2012-12-14T09:59:59Z</dcterms:created>
  <dcterms:modified xsi:type="dcterms:W3CDTF">2015-10-08T09:54:15Z</dcterms:modified>
</cp:coreProperties>
</file>